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d715a98b5e1ae76/Dokumenty/"/>
    </mc:Choice>
  </mc:AlternateContent>
  <xr:revisionPtr revIDLastSave="0" documentId="8_{FA96D93B-CE9E-4197-9694-47F1CA1001C4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a Pol" sheetId="12" r:id="rId4"/>
    <sheet name="1 1b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1a Pol'!$1:$7</definedName>
    <definedName name="_xlnm.Print_Titles" localSheetId="4">'1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1a Pol'!$A$1:$Y$135</definedName>
    <definedName name="_xlnm.Print_Area" localSheetId="4">'1 1b Pol'!$A$1:$Y$245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G43" i="1"/>
  <c r="F43" i="1"/>
  <c r="G42" i="1"/>
  <c r="I42" i="1" s="1"/>
  <c r="F42" i="1"/>
  <c r="G41" i="1"/>
  <c r="I41" i="1" s="1"/>
  <c r="F41" i="1"/>
  <c r="G39" i="1"/>
  <c r="F39" i="1"/>
  <c r="G244" i="13"/>
  <c r="BA236" i="13"/>
  <c r="BA33" i="13"/>
  <c r="G9" i="13"/>
  <c r="AF244" i="13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8" i="13"/>
  <c r="M18" i="13" s="1"/>
  <c r="I18" i="13"/>
  <c r="K18" i="13"/>
  <c r="O18" i="13"/>
  <c r="Q18" i="13"/>
  <c r="V18" i="13"/>
  <c r="G22" i="13"/>
  <c r="I22" i="13"/>
  <c r="K22" i="13"/>
  <c r="M22" i="13"/>
  <c r="O22" i="13"/>
  <c r="Q22" i="13"/>
  <c r="V22" i="13"/>
  <c r="G31" i="13"/>
  <c r="I31" i="13"/>
  <c r="G32" i="13"/>
  <c r="I32" i="13"/>
  <c r="K32" i="13"/>
  <c r="K31" i="13" s="1"/>
  <c r="M32" i="13"/>
  <c r="M31" i="13" s="1"/>
  <c r="O32" i="13"/>
  <c r="O31" i="13" s="1"/>
  <c r="Q32" i="13"/>
  <c r="Q31" i="13" s="1"/>
  <c r="V32" i="13"/>
  <c r="V31" i="13" s="1"/>
  <c r="G36" i="13"/>
  <c r="I36" i="13"/>
  <c r="K36" i="13"/>
  <c r="M36" i="13"/>
  <c r="G37" i="13"/>
  <c r="I37" i="13"/>
  <c r="K37" i="13"/>
  <c r="M37" i="13"/>
  <c r="O37" i="13"/>
  <c r="O36" i="13" s="1"/>
  <c r="Q37" i="13"/>
  <c r="Q36" i="13" s="1"/>
  <c r="V37" i="13"/>
  <c r="V36" i="13" s="1"/>
  <c r="Q44" i="13"/>
  <c r="G45" i="13"/>
  <c r="I45" i="13"/>
  <c r="K45" i="13"/>
  <c r="M45" i="13"/>
  <c r="O45" i="13"/>
  <c r="Q45" i="13"/>
  <c r="V45" i="13"/>
  <c r="V44" i="13" s="1"/>
  <c r="G48" i="13"/>
  <c r="I48" i="13"/>
  <c r="K48" i="13"/>
  <c r="M48" i="13"/>
  <c r="O48" i="13"/>
  <c r="Q48" i="13"/>
  <c r="V48" i="13"/>
  <c r="G56" i="13"/>
  <c r="M56" i="13" s="1"/>
  <c r="M44" i="13" s="1"/>
  <c r="I56" i="13"/>
  <c r="K56" i="13"/>
  <c r="O56" i="13"/>
  <c r="Q56" i="13"/>
  <c r="V56" i="13"/>
  <c r="G58" i="13"/>
  <c r="I58" i="13"/>
  <c r="K58" i="13"/>
  <c r="M58" i="13"/>
  <c r="O58" i="13"/>
  <c r="Q58" i="13"/>
  <c r="V58" i="13"/>
  <c r="G60" i="13"/>
  <c r="M60" i="13" s="1"/>
  <c r="I60" i="13"/>
  <c r="I44" i="13" s="1"/>
  <c r="K60" i="13"/>
  <c r="K44" i="13" s="1"/>
  <c r="O60" i="13"/>
  <c r="Q60" i="13"/>
  <c r="V60" i="13"/>
  <c r="G62" i="13"/>
  <c r="I62" i="13"/>
  <c r="K62" i="13"/>
  <c r="M62" i="13"/>
  <c r="O62" i="13"/>
  <c r="Q62" i="13"/>
  <c r="V62" i="13"/>
  <c r="G64" i="13"/>
  <c r="I64" i="13"/>
  <c r="K64" i="13"/>
  <c r="M64" i="13"/>
  <c r="O64" i="13"/>
  <c r="O44" i="13" s="1"/>
  <c r="Q64" i="13"/>
  <c r="V64" i="13"/>
  <c r="G66" i="13"/>
  <c r="I66" i="13"/>
  <c r="K66" i="13"/>
  <c r="M66" i="13"/>
  <c r="O66" i="13"/>
  <c r="Q66" i="13"/>
  <c r="V66" i="13"/>
  <c r="G69" i="13"/>
  <c r="I69" i="13"/>
  <c r="K69" i="13"/>
  <c r="O69" i="13"/>
  <c r="Q69" i="13"/>
  <c r="V69" i="13"/>
  <c r="G70" i="13"/>
  <c r="M70" i="13" s="1"/>
  <c r="M69" i="13" s="1"/>
  <c r="I70" i="13"/>
  <c r="K70" i="13"/>
  <c r="O70" i="13"/>
  <c r="Q70" i="13"/>
  <c r="V70" i="13"/>
  <c r="K73" i="13"/>
  <c r="O73" i="13"/>
  <c r="Q73" i="13"/>
  <c r="V73" i="13"/>
  <c r="G74" i="13"/>
  <c r="G73" i="13" s="1"/>
  <c r="I74" i="13"/>
  <c r="I73" i="13" s="1"/>
  <c r="K74" i="13"/>
  <c r="O74" i="13"/>
  <c r="Q74" i="13"/>
  <c r="V74" i="13"/>
  <c r="O77" i="13"/>
  <c r="Q77" i="13"/>
  <c r="V77" i="13"/>
  <c r="G78" i="13"/>
  <c r="G77" i="13" s="1"/>
  <c r="I78" i="13"/>
  <c r="I77" i="13" s="1"/>
  <c r="K78" i="13"/>
  <c r="K77" i="13" s="1"/>
  <c r="M78" i="13"/>
  <c r="M77" i="13" s="1"/>
  <c r="O78" i="13"/>
  <c r="Q78" i="13"/>
  <c r="V78" i="13"/>
  <c r="G86" i="13"/>
  <c r="G85" i="13" s="1"/>
  <c r="I86" i="13"/>
  <c r="I85" i="13" s="1"/>
  <c r="K86" i="13"/>
  <c r="K85" i="13" s="1"/>
  <c r="M86" i="13"/>
  <c r="O86" i="13"/>
  <c r="O85" i="13" s="1"/>
  <c r="Q86" i="13"/>
  <c r="Q85" i="13" s="1"/>
  <c r="V86" i="13"/>
  <c r="G94" i="13"/>
  <c r="I94" i="13"/>
  <c r="K94" i="13"/>
  <c r="M94" i="13"/>
  <c r="O94" i="13"/>
  <c r="Q94" i="13"/>
  <c r="V94" i="13"/>
  <c r="G102" i="13"/>
  <c r="I102" i="13"/>
  <c r="K102" i="13"/>
  <c r="M102" i="13"/>
  <c r="O102" i="13"/>
  <c r="Q102" i="13"/>
  <c r="V102" i="13"/>
  <c r="V85" i="13" s="1"/>
  <c r="G110" i="13"/>
  <c r="M110" i="13" s="1"/>
  <c r="I110" i="13"/>
  <c r="K110" i="13"/>
  <c r="O110" i="13"/>
  <c r="Q110" i="13"/>
  <c r="V110" i="13"/>
  <c r="G119" i="13"/>
  <c r="I119" i="13"/>
  <c r="K119" i="13"/>
  <c r="M119" i="13"/>
  <c r="O119" i="13"/>
  <c r="Q119" i="13"/>
  <c r="V119" i="13"/>
  <c r="G128" i="13"/>
  <c r="M128" i="13" s="1"/>
  <c r="I128" i="13"/>
  <c r="K128" i="13"/>
  <c r="O128" i="13"/>
  <c r="Q128" i="13"/>
  <c r="V128" i="13"/>
  <c r="G131" i="13"/>
  <c r="I131" i="13"/>
  <c r="K131" i="13"/>
  <c r="M131" i="13"/>
  <c r="O131" i="13"/>
  <c r="Q131" i="13"/>
  <c r="V131" i="13"/>
  <c r="G138" i="13"/>
  <c r="I138" i="13"/>
  <c r="K138" i="13"/>
  <c r="M138" i="13"/>
  <c r="O138" i="13"/>
  <c r="Q138" i="13"/>
  <c r="V138" i="13"/>
  <c r="G146" i="13"/>
  <c r="I146" i="13"/>
  <c r="K146" i="13"/>
  <c r="M146" i="13"/>
  <c r="O146" i="13"/>
  <c r="Q146" i="13"/>
  <c r="V146" i="13"/>
  <c r="G157" i="13"/>
  <c r="I157" i="13"/>
  <c r="K157" i="13"/>
  <c r="M157" i="13"/>
  <c r="O157" i="13"/>
  <c r="Q157" i="13"/>
  <c r="V157" i="13"/>
  <c r="G168" i="13"/>
  <c r="M168" i="13" s="1"/>
  <c r="I168" i="13"/>
  <c r="K168" i="13"/>
  <c r="O168" i="13"/>
  <c r="Q168" i="13"/>
  <c r="V168" i="13"/>
  <c r="G180" i="13"/>
  <c r="I180" i="13"/>
  <c r="K180" i="13"/>
  <c r="M180" i="13"/>
  <c r="O180" i="13"/>
  <c r="Q180" i="13"/>
  <c r="V180" i="13"/>
  <c r="G183" i="13"/>
  <c r="M183" i="13" s="1"/>
  <c r="I183" i="13"/>
  <c r="K183" i="13"/>
  <c r="O183" i="13"/>
  <c r="Q183" i="13"/>
  <c r="V183" i="13"/>
  <c r="G185" i="13"/>
  <c r="I185" i="13"/>
  <c r="K185" i="13"/>
  <c r="M185" i="13"/>
  <c r="O185" i="13"/>
  <c r="Q185" i="13"/>
  <c r="V185" i="13"/>
  <c r="G187" i="13"/>
  <c r="I187" i="13"/>
  <c r="K187" i="13"/>
  <c r="M187" i="13"/>
  <c r="O187" i="13"/>
  <c r="Q187" i="13"/>
  <c r="V187" i="13"/>
  <c r="G189" i="13"/>
  <c r="I189" i="13"/>
  <c r="K189" i="13"/>
  <c r="M189" i="13"/>
  <c r="O189" i="13"/>
  <c r="Q189" i="13"/>
  <c r="V189" i="13"/>
  <c r="G191" i="13"/>
  <c r="I191" i="13"/>
  <c r="K191" i="13"/>
  <c r="M191" i="13"/>
  <c r="O191" i="13"/>
  <c r="Q191" i="13"/>
  <c r="V191" i="13"/>
  <c r="G193" i="13"/>
  <c r="I193" i="13"/>
  <c r="K193" i="13"/>
  <c r="M193" i="13"/>
  <c r="O193" i="13"/>
  <c r="Q193" i="13"/>
  <c r="V193" i="13"/>
  <c r="I196" i="13"/>
  <c r="K196" i="13"/>
  <c r="O196" i="13"/>
  <c r="Q196" i="13"/>
  <c r="V196" i="13"/>
  <c r="G197" i="13"/>
  <c r="G196" i="13" s="1"/>
  <c r="I197" i="13"/>
  <c r="K197" i="13"/>
  <c r="O197" i="13"/>
  <c r="Q197" i="13"/>
  <c r="V197" i="13"/>
  <c r="G208" i="13"/>
  <c r="I208" i="13"/>
  <c r="K208" i="13"/>
  <c r="M208" i="13"/>
  <c r="O208" i="13"/>
  <c r="Q208" i="13"/>
  <c r="V208" i="13"/>
  <c r="G212" i="13"/>
  <c r="I212" i="13"/>
  <c r="K212" i="13"/>
  <c r="G213" i="13"/>
  <c r="I213" i="13"/>
  <c r="K213" i="13"/>
  <c r="M213" i="13"/>
  <c r="M212" i="13" s="1"/>
  <c r="O213" i="13"/>
  <c r="O212" i="13" s="1"/>
  <c r="Q213" i="13"/>
  <c r="Q212" i="13" s="1"/>
  <c r="V213" i="13"/>
  <c r="V212" i="13" s="1"/>
  <c r="G229" i="13"/>
  <c r="I229" i="13"/>
  <c r="K229" i="13"/>
  <c r="M229" i="13"/>
  <c r="O229" i="13"/>
  <c r="Q229" i="13"/>
  <c r="V229" i="13"/>
  <c r="G232" i="13"/>
  <c r="I232" i="13"/>
  <c r="K232" i="13"/>
  <c r="M232" i="13"/>
  <c r="O232" i="13"/>
  <c r="Q232" i="13"/>
  <c r="V232" i="13"/>
  <c r="G235" i="13"/>
  <c r="I235" i="13"/>
  <c r="K235" i="13"/>
  <c r="M235" i="13"/>
  <c r="O235" i="13"/>
  <c r="Q235" i="13"/>
  <c r="V235" i="13"/>
  <c r="AE244" i="13"/>
  <c r="G134" i="12"/>
  <c r="BA13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7" i="12"/>
  <c r="I17" i="12"/>
  <c r="K17" i="12"/>
  <c r="M17" i="12"/>
  <c r="O17" i="12"/>
  <c r="Q17" i="12"/>
  <c r="V17" i="12"/>
  <c r="G22" i="12"/>
  <c r="M22" i="12" s="1"/>
  <c r="I22" i="12"/>
  <c r="K22" i="12"/>
  <c r="O22" i="12"/>
  <c r="Q22" i="12"/>
  <c r="V22" i="12"/>
  <c r="Q26" i="12"/>
  <c r="V26" i="12"/>
  <c r="G27" i="12"/>
  <c r="G26" i="12" s="1"/>
  <c r="I27" i="12"/>
  <c r="I26" i="12" s="1"/>
  <c r="K27" i="12"/>
  <c r="K26" i="12" s="1"/>
  <c r="M27" i="12"/>
  <c r="M26" i="12" s="1"/>
  <c r="O27" i="12"/>
  <c r="O26" i="12" s="1"/>
  <c r="Q27" i="12"/>
  <c r="V27" i="12"/>
  <c r="G31" i="12"/>
  <c r="G30" i="12" s="1"/>
  <c r="I31" i="12"/>
  <c r="I30" i="12" s="1"/>
  <c r="K31" i="12"/>
  <c r="K30" i="12" s="1"/>
  <c r="M31" i="12"/>
  <c r="O31" i="12"/>
  <c r="O30" i="12" s="1"/>
  <c r="Q31" i="12"/>
  <c r="Q30" i="12" s="1"/>
  <c r="V31" i="12"/>
  <c r="V30" i="12" s="1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7" i="12"/>
  <c r="I47" i="12"/>
  <c r="K47" i="12"/>
  <c r="M47" i="12"/>
  <c r="O47" i="12"/>
  <c r="Q47" i="12"/>
  <c r="G48" i="12"/>
  <c r="I48" i="12"/>
  <c r="K48" i="12"/>
  <c r="M48" i="12"/>
  <c r="O48" i="12"/>
  <c r="Q48" i="12"/>
  <c r="V48" i="12"/>
  <c r="V47" i="12" s="1"/>
  <c r="I51" i="12"/>
  <c r="K51" i="12"/>
  <c r="O51" i="12"/>
  <c r="Q51" i="12"/>
  <c r="V51" i="12"/>
  <c r="G52" i="12"/>
  <c r="M52" i="12" s="1"/>
  <c r="M51" i="12" s="1"/>
  <c r="I52" i="12"/>
  <c r="K52" i="12"/>
  <c r="O52" i="12"/>
  <c r="Q52" i="12"/>
  <c r="V52" i="12"/>
  <c r="G56" i="12"/>
  <c r="M56" i="12" s="1"/>
  <c r="I56" i="12"/>
  <c r="I55" i="12" s="1"/>
  <c r="K56" i="12"/>
  <c r="K55" i="12" s="1"/>
  <c r="O56" i="12"/>
  <c r="Q56" i="12"/>
  <c r="V56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O55" i="12" s="1"/>
  <c r="Q64" i="12"/>
  <c r="V64" i="12"/>
  <c r="G68" i="12"/>
  <c r="I68" i="12"/>
  <c r="K68" i="12"/>
  <c r="M68" i="12"/>
  <c r="O68" i="12"/>
  <c r="Q68" i="12"/>
  <c r="V68" i="12"/>
  <c r="G71" i="12"/>
  <c r="I71" i="12"/>
  <c r="K71" i="12"/>
  <c r="M71" i="12"/>
  <c r="O71" i="12"/>
  <c r="Q71" i="12"/>
  <c r="Q55" i="12" s="1"/>
  <c r="V71" i="12"/>
  <c r="V55" i="12" s="1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Q80" i="12"/>
  <c r="V80" i="12"/>
  <c r="G84" i="12"/>
  <c r="I84" i="12"/>
  <c r="K84" i="12"/>
  <c r="M84" i="12"/>
  <c r="O84" i="12"/>
  <c r="Q84" i="12"/>
  <c r="V84" i="12"/>
  <c r="G87" i="12"/>
  <c r="I87" i="12"/>
  <c r="K87" i="12"/>
  <c r="M87" i="12"/>
  <c r="O87" i="12"/>
  <c r="Q87" i="12"/>
  <c r="V87" i="12"/>
  <c r="G90" i="12"/>
  <c r="I90" i="12"/>
  <c r="K90" i="12"/>
  <c r="M90" i="12"/>
  <c r="O90" i="12"/>
  <c r="Q90" i="12"/>
  <c r="V90" i="12"/>
  <c r="G94" i="12"/>
  <c r="I94" i="12"/>
  <c r="K94" i="12"/>
  <c r="M94" i="12"/>
  <c r="O94" i="12"/>
  <c r="Q94" i="12"/>
  <c r="V94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I107" i="12"/>
  <c r="K107" i="12"/>
  <c r="M107" i="12"/>
  <c r="O107" i="12"/>
  <c r="Q107" i="12"/>
  <c r="V107" i="12"/>
  <c r="G110" i="12"/>
  <c r="I110" i="12"/>
  <c r="K110" i="12"/>
  <c r="M110" i="12"/>
  <c r="O110" i="12"/>
  <c r="G111" i="12"/>
  <c r="I111" i="12"/>
  <c r="K111" i="12"/>
  <c r="M111" i="12"/>
  <c r="O111" i="12"/>
  <c r="Q111" i="12"/>
  <c r="Q110" i="12" s="1"/>
  <c r="V111" i="12"/>
  <c r="V110" i="12" s="1"/>
  <c r="G114" i="12"/>
  <c r="I114" i="12"/>
  <c r="K114" i="12"/>
  <c r="M114" i="12"/>
  <c r="O114" i="12"/>
  <c r="Q114" i="12"/>
  <c r="V114" i="12"/>
  <c r="G119" i="12"/>
  <c r="G118" i="12" s="1"/>
  <c r="I119" i="12"/>
  <c r="I118" i="12" s="1"/>
  <c r="K119" i="12"/>
  <c r="K118" i="12" s="1"/>
  <c r="M119" i="12"/>
  <c r="M118" i="12" s="1"/>
  <c r="O119" i="12"/>
  <c r="O118" i="12" s="1"/>
  <c r="Q119" i="12"/>
  <c r="Q118" i="12" s="1"/>
  <c r="V119" i="12"/>
  <c r="V118" i="12" s="1"/>
  <c r="G123" i="12"/>
  <c r="M123" i="12" s="1"/>
  <c r="I123" i="12"/>
  <c r="K123" i="12"/>
  <c r="O123" i="12"/>
  <c r="Q123" i="12"/>
  <c r="V123" i="12"/>
  <c r="G126" i="12"/>
  <c r="I126" i="12"/>
  <c r="K126" i="12"/>
  <c r="M126" i="12"/>
  <c r="O126" i="12"/>
  <c r="Q126" i="12"/>
  <c r="V126" i="12"/>
  <c r="G129" i="12"/>
  <c r="I129" i="12"/>
  <c r="K129" i="12"/>
  <c r="M129" i="12"/>
  <c r="O129" i="12"/>
  <c r="Q129" i="12"/>
  <c r="V129" i="12"/>
  <c r="AE134" i="12"/>
  <c r="I20" i="1"/>
  <c r="I19" i="1"/>
  <c r="I18" i="1"/>
  <c r="I17" i="1"/>
  <c r="I16" i="1"/>
  <c r="I65" i="1"/>
  <c r="J58" i="1" s="1"/>
  <c r="J64" i="1"/>
  <c r="J63" i="1"/>
  <c r="J62" i="1"/>
  <c r="J61" i="1"/>
  <c r="F44" i="1"/>
  <c r="G23" i="1" s="1"/>
  <c r="G44" i="1"/>
  <c r="G25" i="1" s="1"/>
  <c r="H44" i="1"/>
  <c r="I43" i="1"/>
  <c r="I39" i="1"/>
  <c r="I44" i="1" s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  <c r="J59" i="1"/>
  <c r="J55" i="1"/>
  <c r="J56" i="1"/>
  <c r="J57" i="1"/>
  <c r="A27" i="1"/>
  <c r="A28" i="1" s="1"/>
  <c r="G28" i="1" s="1"/>
  <c r="G27" i="1" s="1"/>
  <c r="G29" i="1" s="1"/>
  <c r="M8" i="13"/>
  <c r="M85" i="13"/>
  <c r="G44" i="13"/>
  <c r="M197" i="13"/>
  <c r="M196" i="13" s="1"/>
  <c r="G8" i="13"/>
  <c r="M74" i="13"/>
  <c r="M73" i="13" s="1"/>
  <c r="M55" i="12"/>
  <c r="M30" i="12"/>
  <c r="M8" i="12"/>
  <c r="G51" i="12"/>
  <c r="G55" i="12"/>
  <c r="AF134" i="12"/>
  <c r="I21" i="1"/>
  <c r="J42" i="1"/>
  <c r="J41" i="1"/>
  <c r="J39" i="1"/>
  <c r="J44" i="1" s="1"/>
  <c r="J43" i="1"/>
  <c r="J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K</author>
  </authors>
  <commentList>
    <comment ref="S6" authorId="0" shapeId="0" xr:uid="{D93F70E7-77EC-40D3-973B-ACE78FC1E4D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47695F0-441A-4E68-98AE-E49F253DD89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K</author>
  </authors>
  <commentList>
    <comment ref="S6" authorId="0" shapeId="0" xr:uid="{3A6D3EF6-5D4C-4A37-8F85-56E781367E9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1CAEB09-8BBF-4251-8C22-CEDEFC282D5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<sst xmlns="http://schemas.openxmlformats.org/spreadsheetml/2006/main" count="1429" uniqueCount="327">
  <si>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</si>
  <si>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</si>
  <si>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</si>
  <si>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</si>
  <si>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</si>
  <si>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</si>
  <si>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</si>
  <si>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</si>
  <si>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</si>
  <si>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</si>
  <si>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</si>
  <si>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</si>
  <si>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</si>
  <si>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</si>
  <si>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</si>
  <si>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</si>
  <si>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</si>
  <si>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</si>
  <si>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</si>
  <si>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</si>
  <si>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</si>
  <si>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</si>
  <si>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</si>
  <si>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</si>
  <si>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</si>
  <si>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</si>
  <si>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</si>
  <si>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</si>
  <si>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</si>
  <si>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</si>
  <si>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</si>
  <si>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</si>
  <si>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</si>
  <si>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</si>
  <si>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</si>
  <si>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</si>
  <si>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</si>
  <si>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</si>
  <si>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</si>
  <si>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</si>
  <si>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</si>
  <si>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</si>
  <si>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</si>
  <si>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0125</t>
  </si>
  <si>
    <t>Opravy kanceláří v 1.NP,Milady Horákové 373/10,Svitavy</t>
  </si>
  <si>
    <t>Státní pozemkový úřad</t>
  </si>
  <si>
    <t>Husinecká 1024/11a</t>
  </si>
  <si>
    <t>Praha-Žižkov</t>
  </si>
  <si>
    <t>13000</t>
  </si>
  <si>
    <t>01312774</t>
  </si>
  <si>
    <t>HERBERT SVOBODA</t>
  </si>
  <si>
    <t>Habrová 2346/5</t>
  </si>
  <si>
    <t>Svitavy-Město</t>
  </si>
  <si>
    <t>56802</t>
  </si>
  <si>
    <t>66286867</t>
  </si>
  <si>
    <t>Stavba</t>
  </si>
  <si>
    <t>Stavební objekt</t>
  </si>
  <si>
    <t>1</t>
  </si>
  <si>
    <t>Milady Horákové 373/10,Svitavy</t>
  </si>
  <si>
    <t>1a</t>
  </si>
  <si>
    <t>Opravy kanceláře A/001 v 1.NP,Milady Horákové 373/10,Svitavy</t>
  </si>
  <si>
    <t>1b</t>
  </si>
  <si>
    <t>Celkem za stavbu</t>
  </si>
  <si>
    <t>CZK</t>
  </si>
  <si>
    <t>#POPS</t>
  </si>
  <si>
    <t>Popis stavby: 0125 - Opravy kanceláří v 1.NP,Milady Horákové 373/10,Svitavy</t>
  </si>
  <si>
    <t>#POPO</t>
  </si>
  <si>
    <t>Popis objektu: 1 - Milady Horákové 373/10,Svitavy</t>
  </si>
  <si>
    <t>#POPR</t>
  </si>
  <si>
    <t>Popis rozpočtu: 1a - Opravy kanceláře A/001 v 1.NP,Milady Horákové 373/10,Svitavy</t>
  </si>
  <si>
    <t>Popis rozpočtu: 1b - Opravy kanceláří v 1.NP,Milady Horákové 373/10,Svitavy</t>
  </si>
  <si>
    <t>Rekapitulace dílů</t>
  </si>
  <si>
    <t>Typ dílu</t>
  </si>
  <si>
    <t>61</t>
  </si>
  <si>
    <t>Úpravy povrchů vnitřní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</si>
  <si>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</si>
  <si>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</si>
  <si>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</si>
  <si>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</si>
  <si>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</si>
  <si>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</si>
  <si>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</si>
  <si>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</si>
  <si>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725</t>
  </si>
  <si>
    <t>Zařizovací předměty</t>
  </si>
  <si>
    <t>735</t>
  </si>
  <si>
    <t>Otopná tělesa</t>
  </si>
  <si>
    <t>776</t>
  </si>
  <si>
    <t>Podlahy a stěny povlakové</t>
  </si>
  <si>
    <t>783</t>
  </si>
  <si>
    <t>Nátěry</t>
  </si>
  <si>
    <t>784</t>
  </si>
  <si>
    <t>Malby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</si>
  <si>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</si>
  <si>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</si>
  <si>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</si>
  <si>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</si>
  <si>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</si>
  <si>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</si>
  <si>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</si>
  <si>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</si>
  <si>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</si>
  <si>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</si>
  <si>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</si>
  <si>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</si>
  <si>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</si>
  <si>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</si>
  <si>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</si>
  <si>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</si>
  <si>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</si>
  <si>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</si>
  <si>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</si>
  <si>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</si>
  <si>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</si>
  <si>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</si>
  <si>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</si>
  <si>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</si>
  <si>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</si>
  <si>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</si>
  <si>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</si>
  <si>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</si>
  <si>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</si>
  <si>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</si>
  <si>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</si>
  <si>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602016103R00</t>
  </si>
  <si>
    <t xml:space="preserve">Omítka stěn z hotových směsí postřik, báze, sanační,  ,  ,  </t>
  </si>
  <si>
    <t>m2</t>
  </si>
  <si>
    <t>801-1</t>
  </si>
  <si>
    <t>RTS 25/ I</t>
  </si>
  <si>
    <t>Práce</t>
  </si>
  <si>
    <t>Běžná</t>
  </si>
  <si>
    <t>POL1_</t>
  </si>
  <si>
    <t>po jednotlivých vrstvách</t>
  </si>
  <si>
    <t>SPI</t>
  </si>
  <si>
    <t>A/001 : (2,5+1*2)*0,85</t>
  </si>
  <si>
    <t>VV</t>
  </si>
  <si>
    <t>SPU</t>
  </si>
  <si>
    <t>602016122RT4</t>
  </si>
  <si>
    <t xml:space="preserve">Omítka stěn z hotových směsí vrstva jádrová, cementová, sanační, tloušťka vrstvy 20 mm,  </t>
  </si>
  <si>
    <t>Odkaz na mn. položky pořadí 1 : 3,82500</t>
  </si>
  <si>
    <t>602016151R00</t>
  </si>
  <si>
    <t xml:space="preserve">Omítka stěn z hotových směsí vrstva štuková, vápenná, sanační, tloušťka vrstvy 3 mm,  </t>
  </si>
  <si>
    <t>přeštukování : 5*0,85</t>
  </si>
  <si>
    <t>602016195R00</t>
  </si>
  <si>
    <t>Omítka stěn z hotových směsí Doplňkové práce pro omítky stěn z hotových směsí  hloubková penetrace stěn silikátová</t>
  </si>
  <si>
    <t>A/001 přeštukování : 5*0,85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</si>
  <si>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</si>
  <si>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</si>
  <si>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A/001 : 12,71</t>
  </si>
  <si>
    <t>978013191R00</t>
  </si>
  <si>
    <t>Otlučení omítek vápenných nebo vápenocementových vnitřních s vyškrabáním spár, s očištěním zdiva stěn, v rozsahu do 100 %</t>
  </si>
  <si>
    <t>801-3</t>
  </si>
  <si>
    <t>979990003T00</t>
  </si>
  <si>
    <t>Poplatek za skládku -směsi,omítkoviny</t>
  </si>
  <si>
    <t>t</t>
  </si>
  <si>
    <t>Vlastní</t>
  </si>
  <si>
    <t>RT-S-25/I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</si>
  <si>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</si>
  <si>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</si>
  <si>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</si>
  <si>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</si>
  <si>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</si>
  <si>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</si>
  <si>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</si>
  <si>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</si>
  <si>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</si>
  <si>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</si>
  <si>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979093111R00</t>
  </si>
  <si>
    <t>Uložení suti na skládku bez zhutnění</t>
  </si>
  <si>
    <t>800-6</t>
  </si>
  <si>
    <t>s hrubým urovnáním,</t>
  </si>
  <si>
    <t>999281105R00</t>
  </si>
  <si>
    <t xml:space="preserve">Přesun hmot pro opravy a údržbu objektů pro opravy a údržbu dosavadních objektů včetně vnějších plášťů  výšky do 6 m,  </t>
  </si>
  <si>
    <t>801-4</t>
  </si>
  <si>
    <t>Přesun hmot</t>
  </si>
  <si>
    <t>POL7_</t>
  </si>
  <si>
    <t>oborů 801, 803, 811 a 812</t>
  </si>
  <si>
    <t>735R1</t>
  </si>
  <si>
    <t>Demontáž a zpětná montáž otopných těles článků litinových</t>
  </si>
  <si>
    <t xml:space="preserve">ks    </t>
  </si>
  <si>
    <t>Indiv</t>
  </si>
  <si>
    <t>A/001 : 1</t>
  </si>
  <si>
    <t>776101101R00</t>
  </si>
  <si>
    <t>Přípravné práce vysávání povlakových podlah průmyslovým vysavačem</t>
  </si>
  <si>
    <t>800-775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</si>
  <si>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</si>
  <si>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</si>
  <si>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</si>
  <si>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</si>
  <si>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</si>
  <si>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</si>
  <si>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</si>
  <si>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>m</t>
  </si>
  <si>
    <t>A/001 : (2,5+5)*2</t>
  </si>
  <si>
    <t>776431010R00</t>
  </si>
  <si>
    <t>Montáž, lepení podlah. soklíků z kobercových pásů včetně dodávky kobercové lišty</t>
  </si>
  <si>
    <t>776431020R00</t>
  </si>
  <si>
    <t>Montáž, lepení podlah. soklíků z kobercových pásů soklík kobercový ve specifikaci</t>
  </si>
  <si>
    <t>Odkaz na mn. položky pořadí 19 : 15,00000</t>
  </si>
  <si>
    <t>776511810R00</t>
  </si>
  <si>
    <t>Odstranění povlakových podlah z nášlapné plochy lepených, bez podložky, z ploch přes 20 m2</t>
  </si>
  <si>
    <t>A/001 koberec a PVC : 12,71*2</t>
  </si>
  <si>
    <t>776572100RT1</t>
  </si>
  <si>
    <t>Položení povlakových podlah textilních montáž   lepených, z pásů textilních</t>
  </si>
  <si>
    <t>všívaných a vpichovaných</t>
  </si>
  <si>
    <t>24592120R</t>
  </si>
  <si>
    <t>Penetrace akrylátová; funkce: adhezní můstek; ředidlo: voda (disperzní)</t>
  </si>
  <si>
    <t>kg</t>
  </si>
  <si>
    <t>SPCM</t>
  </si>
  <si>
    <t>Specifikace</t>
  </si>
  <si>
    <t>POL3_</t>
  </si>
  <si>
    <t>A/001 : 12,71*0,2</t>
  </si>
  <si>
    <t>585817227R</t>
  </si>
  <si>
    <t>vyrovnávací stěrka cementová; pro podlahy; samonivelační; pro interiér; pevnost v tlaku 40,0 MPa; tl. vrstvy 2,0 až 50,0 mm</t>
  </si>
  <si>
    <t>A/001 : 12,71*1,7*5</t>
  </si>
  <si>
    <t>69741317R</t>
  </si>
  <si>
    <t>Krytina podlahová textilní vpichovaná; vlákno PA 6; role; spodní strana: netkaná textilie s PP mřížkou; tl = 5,5 mm; hmotnost vlákna = 500 g/m2; zatížení: 33; Lw = 21 dB; RtF: Bfl; - s1</t>
  </si>
  <si>
    <t>A/001 : 12,71*1,2</t>
  </si>
  <si>
    <t>A/001 sokl : (2,5+5)*2*0,1*1,5</t>
  </si>
  <si>
    <t>998776101R00</t>
  </si>
  <si>
    <t>Přesun hmot pro podlahy povlakové v objektech výšky do 6 m</t>
  </si>
  <si>
    <t>vodorovně do 50 m</t>
  </si>
  <si>
    <t>979990181R00</t>
  </si>
  <si>
    <t>Poplatek za uložení, PVC podlahová krytina,  , skupina 20 03 07 z Katalogu odpadů</t>
  </si>
  <si>
    <t>783401811R00</t>
  </si>
  <si>
    <t>Odstranění starých nátěrů z potrubí a armatur potrubí, do DN 50 mm</t>
  </si>
  <si>
    <t>800-783</t>
  </si>
  <si>
    <t>A/001 : 2,5*2</t>
  </si>
  <si>
    <t>783424240R00</t>
  </si>
  <si>
    <t>Nátěry potrubí a armatur syntetické potrubí, do DN 50 mm, jednonásobné s 1x emailováním a základním nátěrem</t>
  </si>
  <si>
    <t>na vzduchu schnoucí</t>
  </si>
  <si>
    <t>Odkaz na mn. položky pořadí 33 : 5,00000</t>
  </si>
  <si>
    <t>784161101R00</t>
  </si>
  <si>
    <t>Příprava povrchu Penetrace (napouštění) podkladu akrylát, jednonásobná</t>
  </si>
  <si>
    <t>800-784</t>
  </si>
  <si>
    <t>A/001 : (2,5+5)*2*3,27</t>
  </si>
  <si>
    <t>12,71</t>
  </si>
  <si>
    <t>784452921R00</t>
  </si>
  <si>
    <t>Oprava maleby z malířských směsí se začištěním v místnostech do 3,8 m, z malířských směsí tekutých, dvojnásobné bez pačokování, jednobarevné, s oškrabáním</t>
  </si>
  <si>
    <t>Odkaz na mn. položky pořadí 35 : 61,76000</t>
  </si>
  <si>
    <t>784498911R00</t>
  </si>
  <si>
    <t>Ostatní práce vyhlazení malířskou masou jednonásobné, v místnostech výšky nebo na schodišti o výšce podlaží do 3,8 m</t>
  </si>
  <si>
    <t>784498943R00</t>
  </si>
  <si>
    <t>Ostatní práce Vysprávka omítky akrylátovým tmelem plocha do 0,09 m2</t>
  </si>
  <si>
    <t>kus</t>
  </si>
  <si>
    <t>Lokální penetrace poškozených míst, zatmelení prohlubně na průměrnou tl. 2 mm, po zavadnutí rozmytí tmelu do ztracena.</t>
  </si>
  <si>
    <t>A/001 : 2</t>
  </si>
  <si>
    <t>SUM</t>
  </si>
  <si>
    <t>END</t>
  </si>
  <si>
    <t>A/002 : (4+1*2)*0,85</t>
  </si>
  <si>
    <t>A/014 : (3,3+1*2)*0,85</t>
  </si>
  <si>
    <t>A/015 : (2,8+1*2)*0,85</t>
  </si>
  <si>
    <t>A/018 : (2,35+1)*1,35</t>
  </si>
  <si>
    <t>2,9*1,35</t>
  </si>
  <si>
    <t>A/019 : (4,2+2,3)*1,35</t>
  </si>
  <si>
    <t>Odkaz na mn. položky pořadí 1 : 30,89750</t>
  </si>
  <si>
    <t>648991113RT3</t>
  </si>
  <si>
    <t>Osazení parapetních desek z plastických hmot Dodávka a osazení parapetních desek z plastických hmot šířky 300 mm</t>
  </si>
  <si>
    <t>a poloplastických hmot na montážní pěnu, zapravení omítky pod parapetem, těsnění spáry mezi parapetem a rámem okna, dodávka silikonu.</t>
  </si>
  <si>
    <t>A 014 : 1,95</t>
  </si>
  <si>
    <t>A/002 : 20,38</t>
  </si>
  <si>
    <t>A/014 : 15,57</t>
  </si>
  <si>
    <t>A/015 : 12,76</t>
  </si>
  <si>
    <t>A/018 : 4+9,64+17,05</t>
  </si>
  <si>
    <t>A/019 : 25,26</t>
  </si>
  <si>
    <t>968095002R00</t>
  </si>
  <si>
    <t xml:space="preserve">Vybourání vnitřních parapetů dřevěných, šířky do 50 cm,  </t>
  </si>
  <si>
    <t>725 R1</t>
  </si>
  <si>
    <t>Demontáž pedikérní vaničky se zaslepením vody a odpadu</t>
  </si>
  <si>
    <t>A 014 : 1</t>
  </si>
  <si>
    <t>A/002 : 2</t>
  </si>
  <si>
    <t>A/014 : 1</t>
  </si>
  <si>
    <t>A/015 : 1</t>
  </si>
  <si>
    <t>A/018 : 2</t>
  </si>
  <si>
    <t>A/019 : 2</t>
  </si>
  <si>
    <t>A/002 : (4+5)*2</t>
  </si>
  <si>
    <t>A/014 : (3,3+4,63)*2</t>
  </si>
  <si>
    <t>A/015 : (2,8+4,48)*2</t>
  </si>
  <si>
    <t>A/018 : (2,35+1,7)*2</t>
  </si>
  <si>
    <t>(2,35+4)*2</t>
  </si>
  <si>
    <t>(2,9+5,8)*2</t>
  </si>
  <si>
    <t>A/019 : (4,2+5,8)*2</t>
  </si>
  <si>
    <t>Odkaz na mn. položky pořadí 21 : 106,62000</t>
  </si>
  <si>
    <t>A/002 koberec a PVC : 20,38*2</t>
  </si>
  <si>
    <t>A/014 PVC : 15,57</t>
  </si>
  <si>
    <t>A/015 PVC : 12,76</t>
  </si>
  <si>
    <t>A/018 PVC : 4+9,64+17,05</t>
  </si>
  <si>
    <t>A/019 PVC : 25,26</t>
  </si>
  <si>
    <t>Začátek provozního součtu</t>
  </si>
  <si>
    <t xml:space="preserve">  A/002 : 20,38</t>
  </si>
  <si>
    <t xml:space="preserve">  A/014 : 15,57</t>
  </si>
  <si>
    <t xml:space="preserve">  A/015 : 12,76</t>
  </si>
  <si>
    <t xml:space="preserve">  A/018 : 4+9,64+17,05</t>
  </si>
  <si>
    <t xml:space="preserve">  A/019 : 25,26</t>
  </si>
  <si>
    <t xml:space="preserve">  Mezisoučet</t>
  </si>
  <si>
    <t>Konec provozního součtu</t>
  </si>
  <si>
    <t>104,66*0,2</t>
  </si>
  <si>
    <t>104,66*1,7*5</t>
  </si>
  <si>
    <t>104,66*1,2</t>
  </si>
  <si>
    <t>sokly : 106,62*0,1*1,5</t>
  </si>
  <si>
    <t xml:space="preserve">  A/002 : 4</t>
  </si>
  <si>
    <t xml:space="preserve">  A/014 : 3,3</t>
  </si>
  <si>
    <t xml:space="preserve">  A/015 : 3,23</t>
  </si>
  <si>
    <t xml:space="preserve">  A/018 : 2,35+2,9</t>
  </si>
  <si>
    <t xml:space="preserve">  A/019 : 4,2</t>
  </si>
  <si>
    <t>19,98*2</t>
  </si>
  <si>
    <t>Odkaz na mn. položky pořadí 35 : 39,96000</t>
  </si>
  <si>
    <t>A/002 : (4+5)*2*3,27</t>
  </si>
  <si>
    <t>20,38</t>
  </si>
  <si>
    <t>A/014 : (3,3+4,63)*2*3,19</t>
  </si>
  <si>
    <t>15,57</t>
  </si>
  <si>
    <t>A/015 : (2,8+4,48)*2*3,23</t>
  </si>
  <si>
    <t>12,76</t>
  </si>
  <si>
    <t>A/018 : (2,35+1,7)*2*3,28</t>
  </si>
  <si>
    <t>4</t>
  </si>
  <si>
    <t>(2,35+4)*2*3,28</t>
  </si>
  <si>
    <t>9,64</t>
  </si>
  <si>
    <t>(2,9+5,8)*2*3,22</t>
  </si>
  <si>
    <t>17,05</t>
  </si>
  <si>
    <t>A/019 : (4,2+5,8)*2*3,5</t>
  </si>
  <si>
    <t>25,26</t>
  </si>
  <si>
    <t>Odkaz na mn. položky pořadí 37 : 455,39420</t>
  </si>
  <si>
    <t>A/002 : 4</t>
  </si>
  <si>
    <t>A/014 : 4</t>
  </si>
  <si>
    <t>A/015 : 3</t>
  </si>
  <si>
    <t>A/018 : 3</t>
  </si>
  <si>
    <t>A/019 :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</si>
</sst>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38</v>
      </c>
    </row>
    <row r="2" spans="1:7" ht="57.75" customHeight="1" x14ac:dyDescent="0.25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Ivx/qI3iTl7bQoxUsapi0Y+ieZqYvabQhuSDQMmMsEaFEImWrjo6WKmO73BgNVddzkpjpAkimGxorM6mkFGxIw==" saltValue="lDjOtkmRVtjz3DPuwvL+y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7" zoomScaleNormal="100" zoomScaleSheetLayoutView="75" workbookViewId="0">
      <selection activeCell="A29" sqref="A29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5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5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5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5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5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22"/>
      <c r="J6" s="8"/>
    </row>
    <row r="7" spans="1:15" ht="15.75" customHeight="1" x14ac:dyDescent="0.25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126" t="s">
        <v>50</v>
      </c>
      <c r="H8" s="18" t="s">
        <v>40</v>
      </c>
      <c r="I8" s="125" t="s">
        <v>54</v>
      </c>
      <c r="J8" s="8"/>
    </row>
    <row r="9" spans="1:15" ht="15.75" hidden="1" customHeight="1" x14ac:dyDescent="0.25">
      <c r="A9" s="2"/>
      <c r="B9" s="2"/>
      <c r="D9" s="126" t="s">
        <v>51</v>
      </c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5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5">
      <c r="A16" s="198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SUMIF(F55:F64,A16,I55:I64)+SUMIF(F55:F64,"PSU",I55:I64)</f>
        <v>0</v>
      </c>
      <c r="J16" s="82"/>
    </row>
    <row r="17" spans="1:10" ht="23.25" customHeight="1" x14ac:dyDescent="0.25">
      <c r="A17" s="198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SUMIF(F55:F64,A17,I55:I64)</f>
        <v>0</v>
      </c>
      <c r="J17" s="82"/>
    </row>
    <row r="18" spans="1:10" ht="23.25" customHeight="1" x14ac:dyDescent="0.25">
      <c r="A18" s="198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SUMIF(F55:F64,A18,I55:I64)</f>
        <v>0</v>
      </c>
      <c r="J18" s="82"/>
    </row>
    <row r="19" spans="1:10" ht="23.25" customHeight="1" x14ac:dyDescent="0.25">
      <c r="A19" s="198" t="s">
        <v>93</v>
      </c>
      <c r="B19" s="38" t="s">
        <v>27</v>
      </c>
      <c r="C19" s="59"/>
      <c r="D19" s="60"/>
      <c r="E19" s="80"/>
      <c r="F19" s="81"/>
      <c r="G19" s="80"/>
      <c r="H19" s="81"/>
      <c r="I19" s="80">
        <f>SUMIF(F55:F64,A19,I55:I64)</f>
        <v>0</v>
      </c>
      <c r="J19" s="82"/>
    </row>
    <row r="20" spans="1:10" ht="23.25" customHeight="1" x14ac:dyDescent="0.25">
      <c r="A20" s="198" t="s">
        <v>94</v>
      </c>
      <c r="B20" s="38" t="s">
        <v>28</v>
      </c>
      <c r="C20" s="59"/>
      <c r="D20" s="60"/>
      <c r="E20" s="80"/>
      <c r="F20" s="81"/>
      <c r="G20" s="80"/>
      <c r="H20" s="81"/>
      <c r="I20" s="80">
        <f>SUMIF(F55:F64,A20,I55:I64)</f>
        <v>0</v>
      </c>
      <c r="J20" s="82"/>
    </row>
    <row r="21" spans="1:10" ht="23.25" customHeight="1" x14ac:dyDescent="0.3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5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59"/>
      <c r="D24" s="60"/>
      <c r="E24" s="64">
        <f>SazbaDPH1</f>
        <v>12</v>
      </c>
      <c r="F24" s="39" t="s">
        <v>0</v>
      </c>
      <c r="G24" s="92">
        <f>I23*E23/100</f>
        <v>0</v>
      </c>
      <c r="H24" s="93"/>
      <c r="I24" s="93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I25*E25/100</f>
        <v>0</v>
      </c>
      <c r="H26" s="78"/>
      <c r="I26" s="78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67"/>
      <c r="D27" s="68"/>
      <c r="E27" s="67"/>
      <c r="F27" s="16"/>
      <c r="G27" s="79">
        <f>CenaCelkemBezDPH-(ZakladDPHSni+ZakladDPHZakl)</f>
        <v>0</v>
      </c>
      <c r="H27" s="79"/>
      <c r="I27" s="79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IF(A28&gt;50, ROUNDUP(A27, 0), ROUNDDOWN(A27, 0))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3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63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5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5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5">
        <v>1</v>
      </c>
      <c r="B39" s="146" t="s">
        <v>55</v>
      </c>
      <c r="C39" s="147"/>
      <c r="D39" s="147"/>
      <c r="E39" s="147"/>
      <c r="F39" s="148">
        <f>'1 1a Pol'!AE134+'1 1b Pol'!AE244</f>
        <v>0</v>
      </c>
      <c r="G39" s="149">
        <f>'1 1a Pol'!AF134+'1 1b Pol'!AF244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5">
      <c r="A40" s="135">
        <v>2</v>
      </c>
      <c r="B40" s="153"/>
      <c r="C40" s="154" t="s">
        <v>56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5">
      <c r="A41" s="135">
        <v>2</v>
      </c>
      <c r="B41" s="153" t="s">
        <v>57</v>
      </c>
      <c r="C41" s="154" t="s">
        <v>58</v>
      </c>
      <c r="D41" s="154"/>
      <c r="E41" s="154"/>
      <c r="F41" s="155">
        <f>'1 1a Pol'!AE134+'1 1b Pol'!AE244</f>
        <v>0</v>
      </c>
      <c r="G41" s="156">
        <f>'1 1a Pol'!AF134+'1 1b Pol'!AF244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5">
      <c r="A42" s="135">
        <v>3</v>
      </c>
      <c r="B42" s="159" t="s">
        <v>59</v>
      </c>
      <c r="C42" s="147" t="s">
        <v>60</v>
      </c>
      <c r="D42" s="147"/>
      <c r="E42" s="147"/>
      <c r="F42" s="160">
        <f>'1 1a Pol'!AE134</f>
        <v>0</v>
      </c>
      <c r="G42" s="150">
        <f>'1 1a Pol'!AF134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5">
      <c r="A43" s="135">
        <v>3</v>
      </c>
      <c r="B43" s="159" t="s">
        <v>61</v>
      </c>
      <c r="C43" s="147" t="s">
        <v>44</v>
      </c>
      <c r="D43" s="147"/>
      <c r="E43" s="147"/>
      <c r="F43" s="160">
        <f>'1 1b Pol'!AE244</f>
        <v>0</v>
      </c>
      <c r="G43" s="150">
        <f>'1 1b Pol'!AF244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5">
      <c r="A44" s="135"/>
      <c r="B44" s="161" t="s">
        <v>62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10" x14ac:dyDescent="0.25">
      <c r="A46" t="s">
        <v>64</v>
      </c>
      <c r="B46" t="s">
        <v>65</v>
      </c>
    </row>
    <row r="47" spans="1:10" x14ac:dyDescent="0.25">
      <c r="A47" t="s">
        <v>66</v>
      </c>
      <c r="B47" t="s">
        <v>67</v>
      </c>
    </row>
    <row r="48" spans="1:10" x14ac:dyDescent="0.25">
      <c r="A48" t="s">
        <v>68</v>
      </c>
      <c r="B48" t="s">
        <v>69</v>
      </c>
    </row>
    <row r="49" spans="1:10" x14ac:dyDescent="0.25">
      <c r="A49" t="s">
        <v>68</v>
      </c>
      <c r="B49" t="s">
        <v>70</v>
      </c>
    </row>
    <row r="52" spans="1:10" ht="15.5" x14ac:dyDescent="0.35">
      <c r="B52" s="177" t="s">
        <v>71</v>
      </c>
    </row>
    <row r="54" spans="1:10" ht="25.5" customHeight="1" x14ac:dyDescent="0.25">
      <c r="A54" s="179"/>
      <c r="B54" s="182" t="s">
        <v>17</v>
      </c>
      <c r="C54" s="182" t="s">
        <v>5</v>
      </c>
      <c r="D54" s="183"/>
      <c r="E54" s="183"/>
      <c r="F54" s="184" t="s">
        <v>72</v>
      </c>
      <c r="G54" s="184"/>
      <c r="H54" s="184"/>
      <c r="I54" s="184" t="s">
        <v>29</v>
      </c>
      <c r="J54" s="184" t="s">
        <v>0</v>
      </c>
    </row>
    <row r="55" spans="1:10" ht="36.75" customHeight="1" x14ac:dyDescent="0.25">
      <c r="A55" s="180"/>
      <c r="B55" s="185" t="s">
        <v>73</v>
      </c>
      <c r="C55" s="186" t="s">
        <v>74</v>
      </c>
      <c r="D55" s="187"/>
      <c r="E55" s="187"/>
      <c r="F55" s="194" t="s">
        <v>24</v>
      </c>
      <c r="G55" s="195"/>
      <c r="H55" s="195"/>
      <c r="I55" s="195">
        <f>'1 1a Pol'!G8+'1 1b Pol'!G8</f>
        <v>0</v>
      </c>
      <c r="J55" s="191" t="str">
        <f>IF(I65=0,"",I55/I65*100)</f>
        <v/>
      </c>
    </row>
    <row r="56" spans="1:10" ht="36.75" customHeight="1" x14ac:dyDescent="0.25">
      <c r="A56" s="180"/>
      <c r="B56" s="185" t="s">
        <v>75</v>
      </c>
      <c r="C56" s="186" t="s">
        <v>76</v>
      </c>
      <c r="D56" s="187"/>
      <c r="E56" s="187"/>
      <c r="F56" s="194" t="s">
        <v>24</v>
      </c>
      <c r="G56" s="195"/>
      <c r="H56" s="195"/>
      <c r="I56" s="195">
        <f>'1 1b Pol'!G31</f>
        <v>0</v>
      </c>
      <c r="J56" s="191" t="str">
        <f>IF(I65=0,"",I56/I65*100)</f>
        <v/>
      </c>
    </row>
    <row r="57" spans="1:10" ht="36.75" customHeight="1" x14ac:dyDescent="0.25">
      <c r="A57" s="180"/>
      <c r="B57" s="185" t="s">
        <v>77</v>
      </c>
      <c r="C57" s="186" t="s">
        <v>78</v>
      </c>
      <c r="D57" s="187"/>
      <c r="E57" s="187"/>
      <c r="F57" s="194" t="s">
        <v>24</v>
      </c>
      <c r="G57" s="195"/>
      <c r="H57" s="195"/>
      <c r="I57" s="195">
        <f>'1 1a Pol'!G26+'1 1b Pol'!G36</f>
        <v>0</v>
      </c>
      <c r="J57" s="191" t="str">
        <f>IF(I65=0,"",I57/I65*100)</f>
        <v/>
      </c>
    </row>
    <row r="58" spans="1:10" ht="36.75" customHeight="1" x14ac:dyDescent="0.25">
      <c r="A58" s="180"/>
      <c r="B58" s="185" t="s">
        <v>79</v>
      </c>
      <c r="C58" s="186" t="s">
        <v>80</v>
      </c>
      <c r="D58" s="187"/>
      <c r="E58" s="187"/>
      <c r="F58" s="194" t="s">
        <v>24</v>
      </c>
      <c r="G58" s="195"/>
      <c r="H58" s="195"/>
      <c r="I58" s="195">
        <f>'1 1a Pol'!G30+'1 1b Pol'!G44</f>
        <v>0</v>
      </c>
      <c r="J58" s="191" t="str">
        <f>IF(I65=0,"",I58/I65*100)</f>
        <v/>
      </c>
    </row>
    <row r="59" spans="1:10" ht="36.75" customHeight="1" x14ac:dyDescent="0.25">
      <c r="A59" s="180"/>
      <c r="B59" s="185" t="s">
        <v>81</v>
      </c>
      <c r="C59" s="186" t="s">
        <v>82</v>
      </c>
      <c r="D59" s="187"/>
      <c r="E59" s="187"/>
      <c r="F59" s="194" t="s">
        <v>24</v>
      </c>
      <c r="G59" s="195"/>
      <c r="H59" s="195"/>
      <c r="I59" s="195">
        <f>'1 1a Pol'!G47+'1 1b Pol'!G69</f>
        <v>0</v>
      </c>
      <c r="J59" s="191" t="str">
        <f>IF(I65=0,"",I59/I65*100)</f>
        <v/>
      </c>
    </row>
    <row r="60" spans="1:10" ht="36.75" customHeight="1" x14ac:dyDescent="0.25">
      <c r="A60" s="180"/>
      <c r="B60" s="185" t="s">
        <v>83</v>
      </c>
      <c r="C60" s="186" t="s">
        <v>84</v>
      </c>
      <c r="D60" s="187"/>
      <c r="E60" s="187"/>
      <c r="F60" s="194" t="s">
        <v>25</v>
      </c>
      <c r="G60" s="195"/>
      <c r="H60" s="195"/>
      <c r="I60" s="195">
        <f>'1 1b Pol'!G73</f>
        <v>0</v>
      </c>
      <c r="J60" s="191" t="str">
        <f>IF(I65=0,"",I60/I65*100)</f>
        <v/>
      </c>
    </row>
    <row r="61" spans="1:10" ht="36.75" customHeight="1" x14ac:dyDescent="0.25">
      <c r="A61" s="180"/>
      <c r="B61" s="185" t="s">
        <v>85</v>
      </c>
      <c r="C61" s="186" t="s">
        <v>86</v>
      </c>
      <c r="D61" s="187"/>
      <c r="E61" s="187"/>
      <c r="F61" s="194" t="s">
        <v>25</v>
      </c>
      <c r="G61" s="195"/>
      <c r="H61" s="195"/>
      <c r="I61" s="195">
        <f>'1 1a Pol'!G51+'1 1b Pol'!G77</f>
        <v>0</v>
      </c>
      <c r="J61" s="191" t="str">
        <f>IF(I65=0,"",I61/I65*100)</f>
        <v/>
      </c>
    </row>
    <row r="62" spans="1:10" ht="36.75" customHeight="1" x14ac:dyDescent="0.25">
      <c r="A62" s="180"/>
      <c r="B62" s="185" t="s">
        <v>87</v>
      </c>
      <c r="C62" s="186" t="s">
        <v>88</v>
      </c>
      <c r="D62" s="187"/>
      <c r="E62" s="187"/>
      <c r="F62" s="194" t="s">
        <v>25</v>
      </c>
      <c r="G62" s="195"/>
      <c r="H62" s="195"/>
      <c r="I62" s="195">
        <f>'1 1a Pol'!G55+'1 1b Pol'!G85</f>
        <v>0</v>
      </c>
      <c r="J62" s="191" t="str">
        <f>IF(I65=0,"",I62/I65*100)</f>
        <v/>
      </c>
    </row>
    <row r="63" spans="1:10" ht="36.75" customHeight="1" x14ac:dyDescent="0.25">
      <c r="A63" s="180"/>
      <c r="B63" s="185" t="s">
        <v>89</v>
      </c>
      <c r="C63" s="186" t="s">
        <v>90</v>
      </c>
      <c r="D63" s="187"/>
      <c r="E63" s="187"/>
      <c r="F63" s="194" t="s">
        <v>25</v>
      </c>
      <c r="G63" s="195"/>
      <c r="H63" s="195"/>
      <c r="I63" s="195">
        <f>'1 1a Pol'!G110+'1 1b Pol'!G196</f>
        <v>0</v>
      </c>
      <c r="J63" s="191" t="str">
        <f>IF(I65=0,"",I63/I65*100)</f>
        <v/>
      </c>
    </row>
    <row r="64" spans="1:10" ht="36.75" customHeight="1" x14ac:dyDescent="0.25">
      <c r="A64" s="180"/>
      <c r="B64" s="185" t="s">
        <v>91</v>
      </c>
      <c r="C64" s="186" t="s">
        <v>92</v>
      </c>
      <c r="D64" s="187"/>
      <c r="E64" s="187"/>
      <c r="F64" s="194" t="s">
        <v>25</v>
      </c>
      <c r="G64" s="195"/>
      <c r="H64" s="195"/>
      <c r="I64" s="195">
        <f>'1 1a Pol'!G118+'1 1b Pol'!G212</f>
        <v>0</v>
      </c>
      <c r="J64" s="191" t="str">
        <f>IF(I65=0,"",I64/I65*100)</f>
        <v/>
      </c>
    </row>
    <row r="65" spans="1:10" ht="25.5" customHeight="1" x14ac:dyDescent="0.25">
      <c r="A65" s="181"/>
      <c r="B65" s="188" t="s">
        <v>1</v>
      </c>
      <c r="C65" s="189"/>
      <c r="D65" s="190"/>
      <c r="E65" s="190"/>
      <c r="F65" s="196"/>
      <c r="G65" s="197"/>
      <c r="H65" s="197"/>
      <c r="I65" s="197">
        <f>SUM(I55:I64)</f>
        <v>0</v>
      </c>
      <c r="J65" s="192">
        <f>SUM(J55:J64)</f>
        <v>0</v>
      </c>
    </row>
    <row r="66" spans="1:10" x14ac:dyDescent="0.25">
      <c r="F66" s="134"/>
      <c r="G66" s="134"/>
      <c r="H66" s="134"/>
      <c r="I66" s="134"/>
      <c r="J66" s="193"/>
    </row>
    <row r="67" spans="1:10" x14ac:dyDescent="0.25">
      <c r="F67" s="134"/>
      <c r="G67" s="134"/>
      <c r="H67" s="134"/>
      <c r="I67" s="134"/>
      <c r="J67" s="193"/>
    </row>
    <row r="68" spans="1:10" x14ac:dyDescent="0.25">
      <c r="F68" s="134"/>
      <c r="G68" s="134"/>
      <c r="H68" s="134"/>
      <c r="I68" s="134"/>
      <c r="J68" s="193"/>
    </row>
  </sheetData>
  <sheetProtection algorithmName="SHA-512" hashValue="gEh6TAh0+gfWdMfGJOUvGjCq70UvUYbTKf/n0tNky//eZYaQj4BXE01n62mDsxpDU4XeLDHZWIq34RygLnDo0w==" saltValue="twUfLi0+SoiYEm2gkij+c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4:E64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5" customHeight="1" x14ac:dyDescent="0.25">
      <c r="A2" s="50" t="s">
        <v>7</v>
      </c>
      <c r="B2" s="49"/>
      <c r="C2" s="103"/>
      <c r="D2" s="103"/>
      <c r="E2" s="103"/>
      <c r="F2" s="103"/>
      <c r="G2" s="104"/>
    </row>
    <row r="3" spans="1:7" ht="25" customHeight="1" x14ac:dyDescent="0.25">
      <c r="A3" s="50" t="s">
        <v>8</v>
      </c>
      <c r="B3" s="49"/>
      <c r="C3" s="103"/>
      <c r="D3" s="103"/>
      <c r="E3" s="103"/>
      <c r="F3" s="103"/>
      <c r="G3" s="104"/>
    </row>
    <row r="4" spans="1:7" ht="25" customHeight="1" x14ac:dyDescent="0.25">
      <c r="A4" s="50" t="s">
        <v>9</v>
      </c>
      <c r="B4" s="49"/>
      <c r="C4" s="103"/>
      <c r="D4" s="103"/>
      <c r="E4" s="103"/>
      <c r="F4" s="103"/>
      <c r="G4" s="104"/>
    </row>
    <row r="5" spans="1:7" x14ac:dyDescent="0.25">
      <c r="B5" s="4"/>
      <c r="C5" s="5"/>
      <c r="D5" s="6"/>
    </row>
  </sheetData>
  <sheetProtection algorithmName="SHA-512" hashValue="1af7jAMnBtcPnxjeDWgwumsDcl76P1u4A7ygWWiNq5AfJ4CUPBKwrODJrLQGv/IhuBP3WT+KyffoNft6lWvMiw==" saltValue="6a8w5mWZcG3TaDH6pe1+X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5483-0FD8-4E49-96BB-7B9D16F4A87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36328125" customWidth="1"/>
    <col min="2" max="2" width="12.453125" style="178" customWidth="1"/>
    <col min="3" max="3" width="63.1796875" style="178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 x14ac:dyDescent="0.35">
      <c r="A1" s="199" t="s">
        <v>95</v>
      </c>
      <c r="B1" s="199"/>
      <c r="C1" s="199"/>
      <c r="D1" s="199"/>
      <c r="E1" s="199"/>
      <c r="F1" s="199"/>
      <c r="G1" s="199"/>
      <c r="AG1" t="s">
        <v>96</v>
      </c>
    </row>
    <row r="2" spans="1:60" ht="25" customHeight="1" x14ac:dyDescent="0.25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97</v>
      </c>
    </row>
    <row r="3" spans="1:60" ht="25" customHeight="1" x14ac:dyDescent="0.25">
      <c r="A3" s="200" t="s">
        <v>8</v>
      </c>
      <c r="B3" s="49" t="s">
        <v>57</v>
      </c>
      <c r="C3" s="203" t="s">
        <v>58</v>
      </c>
      <c r="D3" s="201"/>
      <c r="E3" s="201"/>
      <c r="F3" s="201"/>
      <c r="G3" s="202"/>
      <c r="AC3" s="178" t="s">
        <v>97</v>
      </c>
      <c r="AG3" t="s">
        <v>98</v>
      </c>
    </row>
    <row r="4" spans="1:60" ht="25" customHeight="1" x14ac:dyDescent="0.25">
      <c r="A4" s="204" t="s">
        <v>9</v>
      </c>
      <c r="B4" s="205" t="s">
        <v>59</v>
      </c>
      <c r="C4" s="206" t="s">
        <v>60</v>
      </c>
      <c r="D4" s="207"/>
      <c r="E4" s="207"/>
      <c r="F4" s="207"/>
      <c r="G4" s="208"/>
      <c r="AG4" t="s">
        <v>99</v>
      </c>
    </row>
    <row r="5" spans="1:60" x14ac:dyDescent="0.25">
      <c r="D5" s="10"/>
    </row>
    <row r="6" spans="1:60" ht="37.5" x14ac:dyDescent="0.25">
      <c r="A6" s="210" t="s">
        <v>100</v>
      </c>
      <c r="B6" s="212" t="s">
        <v>101</v>
      </c>
      <c r="C6" s="212" t="s">
        <v>102</v>
      </c>
      <c r="D6" s="211" t="s">
        <v>103</v>
      </c>
      <c r="E6" s="210" t="s">
        <v>104</v>
      </c>
      <c r="F6" s="209" t="s">
        <v>105</v>
      </c>
      <c r="G6" s="210" t="s">
        <v>29</v>
      </c>
      <c r="H6" s="213" t="s">
        <v>30</v>
      </c>
      <c r="I6" s="213" t="s">
        <v>106</v>
      </c>
      <c r="J6" s="213" t="s">
        <v>31</v>
      </c>
      <c r="K6" s="213" t="s">
        <v>107</v>
      </c>
      <c r="L6" s="213" t="s">
        <v>108</v>
      </c>
      <c r="M6" s="213" t="s">
        <v>109</v>
      </c>
      <c r="N6" s="213" t="s">
        <v>110</v>
      </c>
      <c r="O6" s="213" t="s">
        <v>111</v>
      </c>
      <c r="P6" s="213" t="s">
        <v>112</v>
      </c>
      <c r="Q6" s="213" t="s">
        <v>113</v>
      </c>
      <c r="R6" s="213" t="s">
        <v>114</v>
      </c>
      <c r="S6" s="213" t="s">
        <v>115</v>
      </c>
      <c r="T6" s="213" t="s">
        <v>116</v>
      </c>
      <c r="U6" s="213" t="s">
        <v>117</v>
      </c>
      <c r="V6" s="213" t="s">
        <v>118</v>
      </c>
      <c r="W6" s="213" t="s">
        <v>119</v>
      </c>
      <c r="X6" s="213" t="s">
        <v>120</v>
      </c>
      <c r="Y6" s="213" t="s">
        <v>121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ht="13" x14ac:dyDescent="0.25">
      <c r="A8" s="228" t="s">
        <v>122</v>
      </c>
      <c r="B8" s="229" t="s">
        <v>73</v>
      </c>
      <c r="C8" s="246" t="s">
        <v>74</v>
      </c>
      <c r="D8" s="230"/>
      <c r="E8" s="231"/>
      <c r="F8" s="232"/>
      <c r="G8" s="232">
        <f>SUMIF(AG9:AG25,"&lt;&gt;NOR",G9:G25)</f>
        <v>0</v>
      </c>
      <c r="H8" s="232"/>
      <c r="I8" s="232">
        <f>SUM(I9:I25)</f>
        <v>0</v>
      </c>
      <c r="J8" s="232"/>
      <c r="K8" s="232">
        <f>SUM(K9:K25)</f>
        <v>0</v>
      </c>
      <c r="L8" s="232"/>
      <c r="M8" s="232">
        <f>SUM(M9:M25)</f>
        <v>0</v>
      </c>
      <c r="N8" s="231"/>
      <c r="O8" s="231">
        <f>SUM(O9:O25)</f>
        <v>0.19</v>
      </c>
      <c r="P8" s="231"/>
      <c r="Q8" s="231">
        <f>SUM(Q9:Q25)</f>
        <v>0</v>
      </c>
      <c r="R8" s="232"/>
      <c r="S8" s="232"/>
      <c r="T8" s="233"/>
      <c r="U8" s="227"/>
      <c r="V8" s="227">
        <f>SUM(V9:V25)</f>
        <v>4.47</v>
      </c>
      <c r="W8" s="227"/>
      <c r="X8" s="227"/>
      <c r="Y8" s="227"/>
      <c r="AG8" t="s">
        <v>123</v>
      </c>
    </row>
    <row r="9" spans="1:60" outlineLevel="1" x14ac:dyDescent="0.25">
      <c r="A9" s="235">
        <v>1</v>
      </c>
      <c r="B9" s="236" t="s">
        <v>124</v>
      </c>
      <c r="C9" s="247" t="s">
        <v>125</v>
      </c>
      <c r="D9" s="237" t="s">
        <v>126</v>
      </c>
      <c r="E9" s="238">
        <v>3.8250000000000002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5.0400000000000002E-3</v>
      </c>
      <c r="O9" s="238">
        <f>ROUND(E9*N9,2)</f>
        <v>0.02</v>
      </c>
      <c r="P9" s="238">
        <v>0</v>
      </c>
      <c r="Q9" s="238">
        <f>ROUND(E9*P9,2)</f>
        <v>0</v>
      </c>
      <c r="R9" s="240" t="s">
        <v>127</v>
      </c>
      <c r="S9" s="240" t="s">
        <v>128</v>
      </c>
      <c r="T9" s="241" t="s">
        <v>128</v>
      </c>
      <c r="U9" s="224">
        <v>0.08</v>
      </c>
      <c r="V9" s="224">
        <f>ROUND(E9*U9,2)</f>
        <v>0.31</v>
      </c>
      <c r="W9" s="224"/>
      <c r="X9" s="224" t="s">
        <v>129</v>
      </c>
      <c r="Y9" s="224" t="s">
        <v>130</v>
      </c>
      <c r="Z9" s="214"/>
      <c r="AA9" s="214"/>
      <c r="AB9" s="214"/>
      <c r="AC9" s="214"/>
      <c r="AD9" s="214"/>
      <c r="AE9" s="214"/>
      <c r="AF9" s="214"/>
      <c r="AG9" s="214" t="s">
        <v>131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5">
      <c r="A10" s="221"/>
      <c r="B10" s="222"/>
      <c r="C10" s="248" t="s">
        <v>132</v>
      </c>
      <c r="D10" s="242"/>
      <c r="E10" s="242"/>
      <c r="F10" s="242"/>
      <c r="G10" s="242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133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5">
      <c r="A11" s="221"/>
      <c r="B11" s="222"/>
      <c r="C11" s="249" t="s">
        <v>134</v>
      </c>
      <c r="D11" s="225"/>
      <c r="E11" s="226">
        <v>3.8250000000000002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135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5">
      <c r="A12" s="221"/>
      <c r="B12" s="222"/>
      <c r="C12" s="250"/>
      <c r="D12" s="243"/>
      <c r="E12" s="243"/>
      <c r="F12" s="243"/>
      <c r="G12" s="243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136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5">
      <c r="A13" s="235">
        <v>2</v>
      </c>
      <c r="B13" s="236" t="s">
        <v>137</v>
      </c>
      <c r="C13" s="247" t="s">
        <v>138</v>
      </c>
      <c r="D13" s="237" t="s">
        <v>126</v>
      </c>
      <c r="E13" s="238">
        <v>3.8250000000000002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38">
        <v>3.1850000000000003E-2</v>
      </c>
      <c r="O13" s="238">
        <f>ROUND(E13*N13,2)</f>
        <v>0.12</v>
      </c>
      <c r="P13" s="238">
        <v>0</v>
      </c>
      <c r="Q13" s="238">
        <f>ROUND(E13*P13,2)</f>
        <v>0</v>
      </c>
      <c r="R13" s="240" t="s">
        <v>127</v>
      </c>
      <c r="S13" s="240" t="s">
        <v>128</v>
      </c>
      <c r="T13" s="241" t="s">
        <v>128</v>
      </c>
      <c r="U13" s="224">
        <v>0.48</v>
      </c>
      <c r="V13" s="224">
        <f>ROUND(E13*U13,2)</f>
        <v>1.84</v>
      </c>
      <c r="W13" s="224"/>
      <c r="X13" s="224" t="s">
        <v>129</v>
      </c>
      <c r="Y13" s="224" t="s">
        <v>130</v>
      </c>
      <c r="Z13" s="214"/>
      <c r="AA13" s="214"/>
      <c r="AB13" s="214"/>
      <c r="AC13" s="214"/>
      <c r="AD13" s="214"/>
      <c r="AE13" s="214"/>
      <c r="AF13" s="214"/>
      <c r="AG13" s="214" t="s">
        <v>131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5">
      <c r="A14" s="221"/>
      <c r="B14" s="222"/>
      <c r="C14" s="248" t="s">
        <v>132</v>
      </c>
      <c r="D14" s="242"/>
      <c r="E14" s="242"/>
      <c r="F14" s="242"/>
      <c r="G14" s="242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133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5">
      <c r="A15" s="221"/>
      <c r="B15" s="222"/>
      <c r="C15" s="249" t="s">
        <v>139</v>
      </c>
      <c r="D15" s="225"/>
      <c r="E15" s="226">
        <v>3.8250000000000002</v>
      </c>
      <c r="F15" s="224"/>
      <c r="G15" s="224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135</v>
      </c>
      <c r="AH15" s="214">
        <v>5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5">
      <c r="A16" s="221"/>
      <c r="B16" s="222"/>
      <c r="C16" s="250"/>
      <c r="D16" s="243"/>
      <c r="E16" s="243"/>
      <c r="F16" s="243"/>
      <c r="G16" s="243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136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5">
      <c r="A17" s="235">
        <v>3</v>
      </c>
      <c r="B17" s="236" t="s">
        <v>140</v>
      </c>
      <c r="C17" s="247" t="s">
        <v>141</v>
      </c>
      <c r="D17" s="237" t="s">
        <v>126</v>
      </c>
      <c r="E17" s="238">
        <v>8.0749999999999993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5.7000000000000002E-3</v>
      </c>
      <c r="O17" s="238">
        <f>ROUND(E17*N17,2)</f>
        <v>0.05</v>
      </c>
      <c r="P17" s="238">
        <v>0</v>
      </c>
      <c r="Q17" s="238">
        <f>ROUND(E17*P17,2)</f>
        <v>0</v>
      </c>
      <c r="R17" s="240" t="s">
        <v>127</v>
      </c>
      <c r="S17" s="240" t="s">
        <v>128</v>
      </c>
      <c r="T17" s="241" t="s">
        <v>128</v>
      </c>
      <c r="U17" s="224">
        <v>0.25</v>
      </c>
      <c r="V17" s="224">
        <f>ROUND(E17*U17,2)</f>
        <v>2.02</v>
      </c>
      <c r="W17" s="224"/>
      <c r="X17" s="224" t="s">
        <v>129</v>
      </c>
      <c r="Y17" s="224" t="s">
        <v>130</v>
      </c>
      <c r="Z17" s="214"/>
      <c r="AA17" s="214"/>
      <c r="AB17" s="214"/>
      <c r="AC17" s="214"/>
      <c r="AD17" s="214"/>
      <c r="AE17" s="214"/>
      <c r="AF17" s="214"/>
      <c r="AG17" s="214" t="s">
        <v>131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5">
      <c r="A18" s="221"/>
      <c r="B18" s="222"/>
      <c r="C18" s="248" t="s">
        <v>132</v>
      </c>
      <c r="D18" s="242"/>
      <c r="E18" s="242"/>
      <c r="F18" s="242"/>
      <c r="G18" s="242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133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5">
      <c r="A19" s="221"/>
      <c r="B19" s="222"/>
      <c r="C19" s="249" t="s">
        <v>134</v>
      </c>
      <c r="D19" s="225"/>
      <c r="E19" s="226">
        <v>3.8250000000000002</v>
      </c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135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3" x14ac:dyDescent="0.25">
      <c r="A20" s="221"/>
      <c r="B20" s="222"/>
      <c r="C20" s="249" t="s">
        <v>142</v>
      </c>
      <c r="D20" s="225"/>
      <c r="E20" s="226">
        <v>4.25</v>
      </c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135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5">
      <c r="A21" s="221"/>
      <c r="B21" s="222"/>
      <c r="C21" s="250"/>
      <c r="D21" s="243"/>
      <c r="E21" s="243"/>
      <c r="F21" s="243"/>
      <c r="G21" s="243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136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0" outlineLevel="1" x14ac:dyDescent="0.25">
      <c r="A22" s="235">
        <v>4</v>
      </c>
      <c r="B22" s="236" t="s">
        <v>143</v>
      </c>
      <c r="C22" s="247" t="s">
        <v>144</v>
      </c>
      <c r="D22" s="237" t="s">
        <v>126</v>
      </c>
      <c r="E22" s="238">
        <v>4.25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38">
        <v>3.2000000000000003E-4</v>
      </c>
      <c r="O22" s="238">
        <f>ROUND(E22*N22,2)</f>
        <v>0</v>
      </c>
      <c r="P22" s="238">
        <v>0</v>
      </c>
      <c r="Q22" s="238">
        <f>ROUND(E22*P22,2)</f>
        <v>0</v>
      </c>
      <c r="R22" s="240" t="s">
        <v>127</v>
      </c>
      <c r="S22" s="240" t="s">
        <v>128</v>
      </c>
      <c r="T22" s="241" t="s">
        <v>128</v>
      </c>
      <c r="U22" s="224">
        <v>7.0000000000000007E-2</v>
      </c>
      <c r="V22" s="224">
        <f>ROUND(E22*U22,2)</f>
        <v>0.3</v>
      </c>
      <c r="W22" s="224"/>
      <c r="X22" s="224" t="s">
        <v>129</v>
      </c>
      <c r="Y22" s="224" t="s">
        <v>130</v>
      </c>
      <c r="Z22" s="214"/>
      <c r="AA22" s="214"/>
      <c r="AB22" s="214"/>
      <c r="AC22" s="214"/>
      <c r="AD22" s="214"/>
      <c r="AE22" s="214"/>
      <c r="AF22" s="214"/>
      <c r="AG22" s="214" t="s">
        <v>131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5">
      <c r="A23" s="221"/>
      <c r="B23" s="222"/>
      <c r="C23" s="248" t="s">
        <v>132</v>
      </c>
      <c r="D23" s="242"/>
      <c r="E23" s="242"/>
      <c r="F23" s="242"/>
      <c r="G23" s="242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133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5">
      <c r="A24" s="221"/>
      <c r="B24" s="222"/>
      <c r="C24" s="249" t="s">
        <v>145</v>
      </c>
      <c r="D24" s="225"/>
      <c r="E24" s="226">
        <v>4.25</v>
      </c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135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5">
      <c r="A25" s="221"/>
      <c r="B25" s="222"/>
      <c r="C25" s="250"/>
      <c r="D25" s="243"/>
      <c r="E25" s="243"/>
      <c r="F25" s="243"/>
      <c r="G25" s="243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136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13" x14ac:dyDescent="0.25">
      <c r="A26" s="228" t="s">
        <v>122</v>
      </c>
      <c r="B26" s="229" t="s">
        <v>77</v>
      </c>
      <c r="C26" s="246" t="s">
        <v>78</v>
      </c>
      <c r="D26" s="230"/>
      <c r="E26" s="231"/>
      <c r="F26" s="232"/>
      <c r="G26" s="232">
        <f>SUMIF(AG27:AG29,"&lt;&gt;NOR",G27:G29)</f>
        <v>0</v>
      </c>
      <c r="H26" s="232"/>
      <c r="I26" s="232">
        <f>SUM(I27:I29)</f>
        <v>0</v>
      </c>
      <c r="J26" s="232"/>
      <c r="K26" s="232">
        <f>SUM(K27:K29)</f>
        <v>0</v>
      </c>
      <c r="L26" s="232"/>
      <c r="M26" s="232">
        <f>SUM(M27:M29)</f>
        <v>0</v>
      </c>
      <c r="N26" s="231"/>
      <c r="O26" s="231">
        <f>SUM(O27:O29)</f>
        <v>0</v>
      </c>
      <c r="P26" s="231"/>
      <c r="Q26" s="231">
        <f>SUM(Q27:Q29)</f>
        <v>0</v>
      </c>
      <c r="R26" s="232"/>
      <c r="S26" s="232"/>
      <c r="T26" s="233"/>
      <c r="U26" s="227"/>
      <c r="V26" s="227">
        <f>SUM(V27:V29)</f>
        <v>3.94</v>
      </c>
      <c r="W26" s="227"/>
      <c r="X26" s="227"/>
      <c r="Y26" s="227"/>
      <c r="AG26" t="s">
        <v>123</v>
      </c>
    </row>
    <row r="27" spans="1:60" ht="40" outlineLevel="1" x14ac:dyDescent="0.25">
      <c r="A27" s="235">
        <v>5</v>
      </c>
      <c r="B27" s="236" t="s">
        <v>146</v>
      </c>
      <c r="C27" s="247" t="s">
        <v>147</v>
      </c>
      <c r="D27" s="237" t="s">
        <v>126</v>
      </c>
      <c r="E27" s="238">
        <v>12.71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4.0000000000000003E-5</v>
      </c>
      <c r="O27" s="238">
        <f>ROUND(E27*N27,2)</f>
        <v>0</v>
      </c>
      <c r="P27" s="238">
        <v>0</v>
      </c>
      <c r="Q27" s="238">
        <f>ROUND(E27*P27,2)</f>
        <v>0</v>
      </c>
      <c r="R27" s="240" t="s">
        <v>127</v>
      </c>
      <c r="S27" s="240" t="s">
        <v>128</v>
      </c>
      <c r="T27" s="241" t="s">
        <v>128</v>
      </c>
      <c r="U27" s="224">
        <v>0.31</v>
      </c>
      <c r="V27" s="224">
        <f>ROUND(E27*U27,2)</f>
        <v>3.94</v>
      </c>
      <c r="W27" s="224"/>
      <c r="X27" s="224" t="s">
        <v>129</v>
      </c>
      <c r="Y27" s="224" t="s">
        <v>130</v>
      </c>
      <c r="Z27" s="214"/>
      <c r="AA27" s="214"/>
      <c r="AB27" s="214"/>
      <c r="AC27" s="214"/>
      <c r="AD27" s="214"/>
      <c r="AE27" s="214"/>
      <c r="AF27" s="214"/>
      <c r="AG27" s="214" t="s">
        <v>131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5">
      <c r="A28" s="221"/>
      <c r="B28" s="222"/>
      <c r="C28" s="249" t="s">
        <v>148</v>
      </c>
      <c r="D28" s="225"/>
      <c r="E28" s="226">
        <v>12.71</v>
      </c>
      <c r="F28" s="224"/>
      <c r="G28" s="22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135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5">
      <c r="A29" s="221"/>
      <c r="B29" s="222"/>
      <c r="C29" s="250"/>
      <c r="D29" s="243"/>
      <c r="E29" s="243"/>
      <c r="F29" s="243"/>
      <c r="G29" s="243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136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13" x14ac:dyDescent="0.25">
      <c r="A30" s="228" t="s">
        <v>122</v>
      </c>
      <c r="B30" s="229" t="s">
        <v>79</v>
      </c>
      <c r="C30" s="246" t="s">
        <v>80</v>
      </c>
      <c r="D30" s="230"/>
      <c r="E30" s="231"/>
      <c r="F30" s="232"/>
      <c r="G30" s="232">
        <f>SUMIF(AG31:AG46,"&lt;&gt;NOR",G31:G46)</f>
        <v>0</v>
      </c>
      <c r="H30" s="232"/>
      <c r="I30" s="232">
        <f>SUM(I31:I46)</f>
        <v>0</v>
      </c>
      <c r="J30" s="232"/>
      <c r="K30" s="232">
        <f>SUM(K31:K46)</f>
        <v>0</v>
      </c>
      <c r="L30" s="232"/>
      <c r="M30" s="232">
        <f>SUM(M31:M46)</f>
        <v>0</v>
      </c>
      <c r="N30" s="231"/>
      <c r="O30" s="231">
        <f>SUM(O31:O46)</f>
        <v>0</v>
      </c>
      <c r="P30" s="231"/>
      <c r="Q30" s="231">
        <f>SUM(Q31:Q46)</f>
        <v>0.18</v>
      </c>
      <c r="R30" s="232"/>
      <c r="S30" s="232"/>
      <c r="T30" s="233"/>
      <c r="U30" s="227"/>
      <c r="V30" s="227">
        <f>SUM(V31:V46)</f>
        <v>1.34</v>
      </c>
      <c r="W30" s="227"/>
      <c r="X30" s="227"/>
      <c r="Y30" s="227"/>
      <c r="AG30" t="s">
        <v>123</v>
      </c>
    </row>
    <row r="31" spans="1:60" ht="20" outlineLevel="1" x14ac:dyDescent="0.25">
      <c r="A31" s="235">
        <v>6</v>
      </c>
      <c r="B31" s="236" t="s">
        <v>149</v>
      </c>
      <c r="C31" s="247" t="s">
        <v>150</v>
      </c>
      <c r="D31" s="237" t="s">
        <v>126</v>
      </c>
      <c r="E31" s="238">
        <v>3.8250000000000002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38">
        <v>0</v>
      </c>
      <c r="O31" s="238">
        <f>ROUND(E31*N31,2)</f>
        <v>0</v>
      </c>
      <c r="P31" s="238">
        <v>4.5999999999999999E-2</v>
      </c>
      <c r="Q31" s="238">
        <f>ROUND(E31*P31,2)</f>
        <v>0.18</v>
      </c>
      <c r="R31" s="240" t="s">
        <v>151</v>
      </c>
      <c r="S31" s="240" t="s">
        <v>128</v>
      </c>
      <c r="T31" s="241" t="s">
        <v>128</v>
      </c>
      <c r="U31" s="224">
        <v>0.26</v>
      </c>
      <c r="V31" s="224">
        <f>ROUND(E31*U31,2)</f>
        <v>0.99</v>
      </c>
      <c r="W31" s="224"/>
      <c r="X31" s="224" t="s">
        <v>129</v>
      </c>
      <c r="Y31" s="224" t="s">
        <v>130</v>
      </c>
      <c r="Z31" s="214"/>
      <c r="AA31" s="214"/>
      <c r="AB31" s="214"/>
      <c r="AC31" s="214"/>
      <c r="AD31" s="214"/>
      <c r="AE31" s="214"/>
      <c r="AF31" s="214"/>
      <c r="AG31" s="214" t="s">
        <v>131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5">
      <c r="A32" s="221"/>
      <c r="B32" s="222"/>
      <c r="C32" s="249" t="s">
        <v>134</v>
      </c>
      <c r="D32" s="225"/>
      <c r="E32" s="226">
        <v>3.8250000000000002</v>
      </c>
      <c r="F32" s="224"/>
      <c r="G32" s="224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135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5">
      <c r="A33" s="221"/>
      <c r="B33" s="222"/>
      <c r="C33" s="250"/>
      <c r="D33" s="243"/>
      <c r="E33" s="243"/>
      <c r="F33" s="243"/>
      <c r="G33" s="243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136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5">
      <c r="A34" s="235">
        <v>7</v>
      </c>
      <c r="B34" s="236" t="s">
        <v>152</v>
      </c>
      <c r="C34" s="247" t="s">
        <v>153</v>
      </c>
      <c r="D34" s="237" t="s">
        <v>154</v>
      </c>
      <c r="E34" s="238">
        <v>0.17595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40"/>
      <c r="S34" s="240" t="s">
        <v>155</v>
      </c>
      <c r="T34" s="241" t="s">
        <v>156</v>
      </c>
      <c r="U34" s="224">
        <v>0</v>
      </c>
      <c r="V34" s="224">
        <f>ROUND(E34*U34,2)</f>
        <v>0</v>
      </c>
      <c r="W34" s="224"/>
      <c r="X34" s="224" t="s">
        <v>157</v>
      </c>
      <c r="Y34" s="224" t="s">
        <v>130</v>
      </c>
      <c r="Z34" s="214"/>
      <c r="AA34" s="214"/>
      <c r="AB34" s="214"/>
      <c r="AC34" s="214"/>
      <c r="AD34" s="214"/>
      <c r="AE34" s="214"/>
      <c r="AF34" s="214"/>
      <c r="AG34" s="214" t="s">
        <v>158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5">
      <c r="A35" s="221"/>
      <c r="B35" s="222"/>
      <c r="C35" s="251"/>
      <c r="D35" s="244"/>
      <c r="E35" s="244"/>
      <c r="F35" s="244"/>
      <c r="G35" s="244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136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5">
      <c r="A36" s="235">
        <v>8</v>
      </c>
      <c r="B36" s="236" t="s">
        <v>159</v>
      </c>
      <c r="C36" s="247" t="s">
        <v>160</v>
      </c>
      <c r="D36" s="237" t="s">
        <v>154</v>
      </c>
      <c r="E36" s="238">
        <v>0.17595</v>
      </c>
      <c r="F36" s="239"/>
      <c r="G36" s="240">
        <f>ROUND(E36*F36,2)</f>
        <v>0</v>
      </c>
      <c r="H36" s="239"/>
      <c r="I36" s="240">
        <f>ROUND(E36*H36,2)</f>
        <v>0</v>
      </c>
      <c r="J36" s="239"/>
      <c r="K36" s="240">
        <f>ROUND(E36*J36,2)</f>
        <v>0</v>
      </c>
      <c r="L36" s="240">
        <v>21</v>
      </c>
      <c r="M36" s="240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40" t="s">
        <v>151</v>
      </c>
      <c r="S36" s="240" t="s">
        <v>128</v>
      </c>
      <c r="T36" s="241" t="s">
        <v>128</v>
      </c>
      <c r="U36" s="224">
        <v>0.49</v>
      </c>
      <c r="V36" s="224">
        <f>ROUND(E36*U36,2)</f>
        <v>0.09</v>
      </c>
      <c r="W36" s="224"/>
      <c r="X36" s="224" t="s">
        <v>157</v>
      </c>
      <c r="Y36" s="224" t="s">
        <v>130</v>
      </c>
      <c r="Z36" s="214"/>
      <c r="AA36" s="214"/>
      <c r="AB36" s="214"/>
      <c r="AC36" s="214"/>
      <c r="AD36" s="214"/>
      <c r="AE36" s="214"/>
      <c r="AF36" s="214"/>
      <c r="AG36" s="214" t="s">
        <v>158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5">
      <c r="A37" s="221"/>
      <c r="B37" s="222"/>
      <c r="C37" s="251"/>
      <c r="D37" s="244"/>
      <c r="E37" s="244"/>
      <c r="F37" s="244"/>
      <c r="G37" s="24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136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5">
      <c r="A38" s="235">
        <v>9</v>
      </c>
      <c r="B38" s="236" t="s">
        <v>161</v>
      </c>
      <c r="C38" s="247" t="s">
        <v>162</v>
      </c>
      <c r="D38" s="237" t="s">
        <v>154</v>
      </c>
      <c r="E38" s="238">
        <v>1.7595000000000001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40" t="s">
        <v>151</v>
      </c>
      <c r="S38" s="240" t="s">
        <v>128</v>
      </c>
      <c r="T38" s="241" t="s">
        <v>128</v>
      </c>
      <c r="U38" s="224">
        <v>0</v>
      </c>
      <c r="V38" s="224">
        <f>ROUND(E38*U38,2)</f>
        <v>0</v>
      </c>
      <c r="W38" s="224"/>
      <c r="X38" s="224" t="s">
        <v>157</v>
      </c>
      <c r="Y38" s="224" t="s">
        <v>130</v>
      </c>
      <c r="Z38" s="214"/>
      <c r="AA38" s="214"/>
      <c r="AB38" s="214"/>
      <c r="AC38" s="214"/>
      <c r="AD38" s="214"/>
      <c r="AE38" s="214"/>
      <c r="AF38" s="214"/>
      <c r="AG38" s="214" t="s">
        <v>158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5">
      <c r="A39" s="221"/>
      <c r="B39" s="222"/>
      <c r="C39" s="251"/>
      <c r="D39" s="244"/>
      <c r="E39" s="244"/>
      <c r="F39" s="244"/>
      <c r="G39" s="244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4"/>
      <c r="AA39" s="214"/>
      <c r="AB39" s="214"/>
      <c r="AC39" s="214"/>
      <c r="AD39" s="214"/>
      <c r="AE39" s="214"/>
      <c r="AF39" s="214"/>
      <c r="AG39" s="214" t="s">
        <v>136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5">
      <c r="A40" s="235">
        <v>10</v>
      </c>
      <c r="B40" s="236" t="s">
        <v>163</v>
      </c>
      <c r="C40" s="247" t="s">
        <v>164</v>
      </c>
      <c r="D40" s="237" t="s">
        <v>154</v>
      </c>
      <c r="E40" s="238">
        <v>0.17595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40" t="s">
        <v>151</v>
      </c>
      <c r="S40" s="240" t="s">
        <v>128</v>
      </c>
      <c r="T40" s="241" t="s">
        <v>128</v>
      </c>
      <c r="U40" s="224">
        <v>0.94199999999999995</v>
      </c>
      <c r="V40" s="224">
        <f>ROUND(E40*U40,2)</f>
        <v>0.17</v>
      </c>
      <c r="W40" s="224"/>
      <c r="X40" s="224" t="s">
        <v>157</v>
      </c>
      <c r="Y40" s="224" t="s">
        <v>130</v>
      </c>
      <c r="Z40" s="214"/>
      <c r="AA40" s="214"/>
      <c r="AB40" s="214"/>
      <c r="AC40" s="214"/>
      <c r="AD40" s="214"/>
      <c r="AE40" s="214"/>
      <c r="AF40" s="214"/>
      <c r="AG40" s="214" t="s">
        <v>158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2" x14ac:dyDescent="0.25">
      <c r="A41" s="221"/>
      <c r="B41" s="222"/>
      <c r="C41" s="251"/>
      <c r="D41" s="244"/>
      <c r="E41" s="244"/>
      <c r="F41" s="244"/>
      <c r="G41" s="24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136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5">
      <c r="A42" s="235">
        <v>11</v>
      </c>
      <c r="B42" s="236" t="s">
        <v>165</v>
      </c>
      <c r="C42" s="247" t="s">
        <v>166</v>
      </c>
      <c r="D42" s="237" t="s">
        <v>154</v>
      </c>
      <c r="E42" s="238">
        <v>0.87975000000000003</v>
      </c>
      <c r="F42" s="239"/>
      <c r="G42" s="240">
        <f>ROUND(E42*F42,2)</f>
        <v>0</v>
      </c>
      <c r="H42" s="239"/>
      <c r="I42" s="240">
        <f>ROUND(E42*H42,2)</f>
        <v>0</v>
      </c>
      <c r="J42" s="239"/>
      <c r="K42" s="240">
        <f>ROUND(E42*J42,2)</f>
        <v>0</v>
      </c>
      <c r="L42" s="240">
        <v>21</v>
      </c>
      <c r="M42" s="240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40" t="s">
        <v>151</v>
      </c>
      <c r="S42" s="240" t="s">
        <v>128</v>
      </c>
      <c r="T42" s="241" t="s">
        <v>128</v>
      </c>
      <c r="U42" s="224">
        <v>0.105</v>
      </c>
      <c r="V42" s="224">
        <f>ROUND(E42*U42,2)</f>
        <v>0.09</v>
      </c>
      <c r="W42" s="224"/>
      <c r="X42" s="224" t="s">
        <v>157</v>
      </c>
      <c r="Y42" s="224" t="s">
        <v>130</v>
      </c>
      <c r="Z42" s="214"/>
      <c r="AA42" s="214"/>
      <c r="AB42" s="214"/>
      <c r="AC42" s="214"/>
      <c r="AD42" s="214"/>
      <c r="AE42" s="214"/>
      <c r="AF42" s="214"/>
      <c r="AG42" s="214" t="s">
        <v>158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5">
      <c r="A43" s="221"/>
      <c r="B43" s="222"/>
      <c r="C43" s="251"/>
      <c r="D43" s="244"/>
      <c r="E43" s="244"/>
      <c r="F43" s="244"/>
      <c r="G43" s="244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136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5">
      <c r="A44" s="235">
        <v>12</v>
      </c>
      <c r="B44" s="236" t="s">
        <v>167</v>
      </c>
      <c r="C44" s="247" t="s">
        <v>168</v>
      </c>
      <c r="D44" s="237" t="s">
        <v>154</v>
      </c>
      <c r="E44" s="238">
        <v>0.17595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40" t="s">
        <v>169</v>
      </c>
      <c r="S44" s="240" t="s">
        <v>128</v>
      </c>
      <c r="T44" s="241" t="s">
        <v>128</v>
      </c>
      <c r="U44" s="224">
        <v>6.0000000000000001E-3</v>
      </c>
      <c r="V44" s="224">
        <f>ROUND(E44*U44,2)</f>
        <v>0</v>
      </c>
      <c r="W44" s="224"/>
      <c r="X44" s="224" t="s">
        <v>157</v>
      </c>
      <c r="Y44" s="224" t="s">
        <v>130</v>
      </c>
      <c r="Z44" s="214"/>
      <c r="AA44" s="214"/>
      <c r="AB44" s="214"/>
      <c r="AC44" s="214"/>
      <c r="AD44" s="214"/>
      <c r="AE44" s="214"/>
      <c r="AF44" s="214"/>
      <c r="AG44" s="214" t="s">
        <v>158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5">
      <c r="A45" s="221"/>
      <c r="B45" s="222"/>
      <c r="C45" s="248" t="s">
        <v>170</v>
      </c>
      <c r="D45" s="242"/>
      <c r="E45" s="242"/>
      <c r="F45" s="242"/>
      <c r="G45" s="242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133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5">
      <c r="A46" s="221"/>
      <c r="B46" s="222"/>
      <c r="C46" s="250"/>
      <c r="D46" s="243"/>
      <c r="E46" s="243"/>
      <c r="F46" s="243"/>
      <c r="G46" s="243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136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13" x14ac:dyDescent="0.25">
      <c r="A47" s="228" t="s">
        <v>122</v>
      </c>
      <c r="B47" s="229" t="s">
        <v>81</v>
      </c>
      <c r="C47" s="246" t="s">
        <v>82</v>
      </c>
      <c r="D47" s="230"/>
      <c r="E47" s="231"/>
      <c r="F47" s="232"/>
      <c r="G47" s="232">
        <f>SUMIF(AG48:AG50,"&lt;&gt;NOR",G48:G50)</f>
        <v>0</v>
      </c>
      <c r="H47" s="232"/>
      <c r="I47" s="232">
        <f>SUM(I48:I50)</f>
        <v>0</v>
      </c>
      <c r="J47" s="232"/>
      <c r="K47" s="232">
        <f>SUM(K48:K50)</f>
        <v>0</v>
      </c>
      <c r="L47" s="232"/>
      <c r="M47" s="232">
        <f>SUM(M48:M50)</f>
        <v>0</v>
      </c>
      <c r="N47" s="231"/>
      <c r="O47" s="231">
        <f>SUM(O48:O50)</f>
        <v>0</v>
      </c>
      <c r="P47" s="231"/>
      <c r="Q47" s="231">
        <f>SUM(Q48:Q50)</f>
        <v>0</v>
      </c>
      <c r="R47" s="232"/>
      <c r="S47" s="232"/>
      <c r="T47" s="233"/>
      <c r="U47" s="227"/>
      <c r="V47" s="227">
        <f>SUM(V48:V50)</f>
        <v>0.18</v>
      </c>
      <c r="W47" s="227"/>
      <c r="X47" s="227"/>
      <c r="Y47" s="227"/>
      <c r="AG47" t="s">
        <v>123</v>
      </c>
    </row>
    <row r="48" spans="1:60" ht="20" outlineLevel="1" x14ac:dyDescent="0.25">
      <c r="A48" s="235">
        <v>13</v>
      </c>
      <c r="B48" s="236" t="s">
        <v>171</v>
      </c>
      <c r="C48" s="247" t="s">
        <v>172</v>
      </c>
      <c r="D48" s="237" t="s">
        <v>154</v>
      </c>
      <c r="E48" s="238">
        <v>0.189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0</v>
      </c>
      <c r="O48" s="238">
        <f>ROUND(E48*N48,2)</f>
        <v>0</v>
      </c>
      <c r="P48" s="238">
        <v>0</v>
      </c>
      <c r="Q48" s="238">
        <f>ROUND(E48*P48,2)</f>
        <v>0</v>
      </c>
      <c r="R48" s="240" t="s">
        <v>173</v>
      </c>
      <c r="S48" s="240" t="s">
        <v>128</v>
      </c>
      <c r="T48" s="241" t="s">
        <v>128</v>
      </c>
      <c r="U48" s="224">
        <v>0.9385</v>
      </c>
      <c r="V48" s="224">
        <f>ROUND(E48*U48,2)</f>
        <v>0.18</v>
      </c>
      <c r="W48" s="224"/>
      <c r="X48" s="224" t="s">
        <v>174</v>
      </c>
      <c r="Y48" s="224" t="s">
        <v>130</v>
      </c>
      <c r="Z48" s="214"/>
      <c r="AA48" s="214"/>
      <c r="AB48" s="214"/>
      <c r="AC48" s="214"/>
      <c r="AD48" s="214"/>
      <c r="AE48" s="214"/>
      <c r="AF48" s="214"/>
      <c r="AG48" s="214" t="s">
        <v>175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5">
      <c r="A49" s="221"/>
      <c r="B49" s="222"/>
      <c r="C49" s="248" t="s">
        <v>176</v>
      </c>
      <c r="D49" s="242"/>
      <c r="E49" s="242"/>
      <c r="F49" s="242"/>
      <c r="G49" s="242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133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5">
      <c r="A50" s="221"/>
      <c r="B50" s="222"/>
      <c r="C50" s="250"/>
      <c r="D50" s="243"/>
      <c r="E50" s="243"/>
      <c r="F50" s="243"/>
      <c r="G50" s="243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136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13" x14ac:dyDescent="0.25">
      <c r="A51" s="228" t="s">
        <v>122</v>
      </c>
      <c r="B51" s="229" t="s">
        <v>85</v>
      </c>
      <c r="C51" s="246" t="s">
        <v>86</v>
      </c>
      <c r="D51" s="230"/>
      <c r="E51" s="231"/>
      <c r="F51" s="232"/>
      <c r="G51" s="232">
        <f>SUMIF(AG52:AG54,"&lt;&gt;NOR",G52:G54)</f>
        <v>0</v>
      </c>
      <c r="H51" s="232"/>
      <c r="I51" s="232">
        <f>SUM(I52:I54)</f>
        <v>0</v>
      </c>
      <c r="J51" s="232"/>
      <c r="K51" s="232">
        <f>SUM(K52:K54)</f>
        <v>0</v>
      </c>
      <c r="L51" s="232"/>
      <c r="M51" s="232">
        <f>SUM(M52:M54)</f>
        <v>0</v>
      </c>
      <c r="N51" s="231"/>
      <c r="O51" s="231">
        <f>SUM(O52:O54)</f>
        <v>0</v>
      </c>
      <c r="P51" s="231"/>
      <c r="Q51" s="231">
        <f>SUM(Q52:Q54)</f>
        <v>0</v>
      </c>
      <c r="R51" s="232"/>
      <c r="S51" s="232"/>
      <c r="T51" s="233"/>
      <c r="U51" s="227"/>
      <c r="V51" s="227">
        <f>SUM(V52:V54)</f>
        <v>0.06</v>
      </c>
      <c r="W51" s="227"/>
      <c r="X51" s="227"/>
      <c r="Y51" s="227"/>
      <c r="AG51" t="s">
        <v>123</v>
      </c>
    </row>
    <row r="52" spans="1:60" outlineLevel="1" x14ac:dyDescent="0.25">
      <c r="A52" s="235">
        <v>14</v>
      </c>
      <c r="B52" s="236" t="s">
        <v>177</v>
      </c>
      <c r="C52" s="247" t="s">
        <v>178</v>
      </c>
      <c r="D52" s="237" t="s">
        <v>179</v>
      </c>
      <c r="E52" s="238">
        <v>1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40"/>
      <c r="S52" s="240" t="s">
        <v>155</v>
      </c>
      <c r="T52" s="241" t="s">
        <v>180</v>
      </c>
      <c r="U52" s="224">
        <v>0.06</v>
      </c>
      <c r="V52" s="224">
        <f>ROUND(E52*U52,2)</f>
        <v>0.06</v>
      </c>
      <c r="W52" s="224"/>
      <c r="X52" s="224" t="s">
        <v>129</v>
      </c>
      <c r="Y52" s="224" t="s">
        <v>130</v>
      </c>
      <c r="Z52" s="214"/>
      <c r="AA52" s="214"/>
      <c r="AB52" s="214"/>
      <c r="AC52" s="214"/>
      <c r="AD52" s="214"/>
      <c r="AE52" s="214"/>
      <c r="AF52" s="214"/>
      <c r="AG52" s="214" t="s">
        <v>131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5">
      <c r="A53" s="221"/>
      <c r="B53" s="222"/>
      <c r="C53" s="249" t="s">
        <v>181</v>
      </c>
      <c r="D53" s="225"/>
      <c r="E53" s="226">
        <v>1</v>
      </c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135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2" x14ac:dyDescent="0.25">
      <c r="A54" s="221"/>
      <c r="B54" s="222"/>
      <c r="C54" s="250"/>
      <c r="D54" s="243"/>
      <c r="E54" s="243"/>
      <c r="F54" s="243"/>
      <c r="G54" s="243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4"/>
      <c r="AA54" s="214"/>
      <c r="AB54" s="214"/>
      <c r="AC54" s="214"/>
      <c r="AD54" s="214"/>
      <c r="AE54" s="214"/>
      <c r="AF54" s="214"/>
      <c r="AG54" s="214" t="s">
        <v>136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13" x14ac:dyDescent="0.25">
      <c r="A55" s="228" t="s">
        <v>122</v>
      </c>
      <c r="B55" s="229" t="s">
        <v>87</v>
      </c>
      <c r="C55" s="246" t="s">
        <v>88</v>
      </c>
      <c r="D55" s="230"/>
      <c r="E55" s="231"/>
      <c r="F55" s="232"/>
      <c r="G55" s="232">
        <f>SUMIF(AG56:AG109,"&lt;&gt;NOR",G56:G109)</f>
        <v>0</v>
      </c>
      <c r="H55" s="232"/>
      <c r="I55" s="232">
        <f>SUM(I56:I109)</f>
        <v>0</v>
      </c>
      <c r="J55" s="232"/>
      <c r="K55" s="232">
        <f>SUM(K56:K109)</f>
        <v>0</v>
      </c>
      <c r="L55" s="232"/>
      <c r="M55" s="232">
        <f>SUM(M56:M109)</f>
        <v>0</v>
      </c>
      <c r="N55" s="231"/>
      <c r="O55" s="231">
        <f>SUM(O56:O109)</f>
        <v>0.13</v>
      </c>
      <c r="P55" s="231"/>
      <c r="Q55" s="231">
        <f>SUM(Q56:Q109)</f>
        <v>0.09</v>
      </c>
      <c r="R55" s="232"/>
      <c r="S55" s="232"/>
      <c r="T55" s="233"/>
      <c r="U55" s="227"/>
      <c r="V55" s="227">
        <f>SUM(V56:V109)</f>
        <v>15.020000000000003</v>
      </c>
      <c r="W55" s="227"/>
      <c r="X55" s="227"/>
      <c r="Y55" s="227"/>
      <c r="AG55" t="s">
        <v>123</v>
      </c>
    </row>
    <row r="56" spans="1:60" outlineLevel="1" x14ac:dyDescent="0.25">
      <c r="A56" s="235">
        <v>15</v>
      </c>
      <c r="B56" s="236" t="s">
        <v>182</v>
      </c>
      <c r="C56" s="247" t="s">
        <v>183</v>
      </c>
      <c r="D56" s="237" t="s">
        <v>126</v>
      </c>
      <c r="E56" s="238">
        <v>12.71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40" t="s">
        <v>184</v>
      </c>
      <c r="S56" s="240" t="s">
        <v>128</v>
      </c>
      <c r="T56" s="241" t="s">
        <v>128</v>
      </c>
      <c r="U56" s="224">
        <v>0.02</v>
      </c>
      <c r="V56" s="224">
        <f>ROUND(E56*U56,2)</f>
        <v>0.25</v>
      </c>
      <c r="W56" s="224"/>
      <c r="X56" s="224" t="s">
        <v>129</v>
      </c>
      <c r="Y56" s="224" t="s">
        <v>130</v>
      </c>
      <c r="Z56" s="214"/>
      <c r="AA56" s="214"/>
      <c r="AB56" s="214"/>
      <c r="AC56" s="214"/>
      <c r="AD56" s="214"/>
      <c r="AE56" s="214"/>
      <c r="AF56" s="214"/>
      <c r="AG56" s="214" t="s">
        <v>131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2" x14ac:dyDescent="0.25">
      <c r="A57" s="221"/>
      <c r="B57" s="222"/>
      <c r="C57" s="248" t="s">
        <v>185</v>
      </c>
      <c r="D57" s="242"/>
      <c r="E57" s="242"/>
      <c r="F57" s="242"/>
      <c r="G57" s="242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133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5">
      <c r="A58" s="221"/>
      <c r="B58" s="222"/>
      <c r="C58" s="249" t="s">
        <v>148</v>
      </c>
      <c r="D58" s="225"/>
      <c r="E58" s="226">
        <v>12.71</v>
      </c>
      <c r="F58" s="224"/>
      <c r="G58" s="224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4"/>
      <c r="AA58" s="214"/>
      <c r="AB58" s="214"/>
      <c r="AC58" s="214"/>
      <c r="AD58" s="214"/>
      <c r="AE58" s="214"/>
      <c r="AF58" s="214"/>
      <c r="AG58" s="214" t="s">
        <v>135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5">
      <c r="A59" s="221"/>
      <c r="B59" s="222"/>
      <c r="C59" s="250"/>
      <c r="D59" s="243"/>
      <c r="E59" s="243"/>
      <c r="F59" s="243"/>
      <c r="G59" s="243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136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35">
        <v>16</v>
      </c>
      <c r="B60" s="236" t="s">
        <v>186</v>
      </c>
      <c r="C60" s="247" t="s">
        <v>187</v>
      </c>
      <c r="D60" s="237" t="s">
        <v>126</v>
      </c>
      <c r="E60" s="238">
        <v>12.71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38">
        <v>0</v>
      </c>
      <c r="O60" s="238">
        <f>ROUND(E60*N60,2)</f>
        <v>0</v>
      </c>
      <c r="P60" s="238">
        <v>0</v>
      </c>
      <c r="Q60" s="238">
        <f>ROUND(E60*P60,2)</f>
        <v>0</v>
      </c>
      <c r="R60" s="240" t="s">
        <v>184</v>
      </c>
      <c r="S60" s="240" t="s">
        <v>128</v>
      </c>
      <c r="T60" s="241" t="s">
        <v>128</v>
      </c>
      <c r="U60" s="224">
        <v>0.15</v>
      </c>
      <c r="V60" s="224">
        <f>ROUND(E60*U60,2)</f>
        <v>1.91</v>
      </c>
      <c r="W60" s="224"/>
      <c r="X60" s="224" t="s">
        <v>129</v>
      </c>
      <c r="Y60" s="224" t="s">
        <v>130</v>
      </c>
      <c r="Z60" s="214"/>
      <c r="AA60" s="214"/>
      <c r="AB60" s="214"/>
      <c r="AC60" s="214"/>
      <c r="AD60" s="214"/>
      <c r="AE60" s="214"/>
      <c r="AF60" s="214"/>
      <c r="AG60" s="214" t="s">
        <v>131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5">
      <c r="A61" s="221"/>
      <c r="B61" s="222"/>
      <c r="C61" s="248" t="s">
        <v>185</v>
      </c>
      <c r="D61" s="242"/>
      <c r="E61" s="242"/>
      <c r="F61" s="242"/>
      <c r="G61" s="242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4"/>
      <c r="AA61" s="214"/>
      <c r="AB61" s="214"/>
      <c r="AC61" s="214"/>
      <c r="AD61" s="214"/>
      <c r="AE61" s="214"/>
      <c r="AF61" s="214"/>
      <c r="AG61" s="214" t="s">
        <v>133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5">
      <c r="A62" s="221"/>
      <c r="B62" s="222"/>
      <c r="C62" s="249" t="s">
        <v>148</v>
      </c>
      <c r="D62" s="225"/>
      <c r="E62" s="226">
        <v>12.71</v>
      </c>
      <c r="F62" s="224"/>
      <c r="G62" s="224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135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2" x14ac:dyDescent="0.25">
      <c r="A63" s="221"/>
      <c r="B63" s="222"/>
      <c r="C63" s="250"/>
      <c r="D63" s="243"/>
      <c r="E63" s="243"/>
      <c r="F63" s="243"/>
      <c r="G63" s="243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136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5">
      <c r="A64" s="235">
        <v>17</v>
      </c>
      <c r="B64" s="236" t="s">
        <v>188</v>
      </c>
      <c r="C64" s="247" t="s">
        <v>189</v>
      </c>
      <c r="D64" s="237" t="s">
        <v>126</v>
      </c>
      <c r="E64" s="238">
        <v>12.71</v>
      </c>
      <c r="F64" s="239"/>
      <c r="G64" s="240">
        <f>ROUND(E64*F64,2)</f>
        <v>0</v>
      </c>
      <c r="H64" s="239"/>
      <c r="I64" s="240">
        <f>ROUND(E64*H64,2)</f>
        <v>0</v>
      </c>
      <c r="J64" s="239"/>
      <c r="K64" s="240">
        <f>ROUND(E64*J64,2)</f>
        <v>0</v>
      </c>
      <c r="L64" s="240">
        <v>21</v>
      </c>
      <c r="M64" s="240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40" t="s">
        <v>184</v>
      </c>
      <c r="S64" s="240" t="s">
        <v>128</v>
      </c>
      <c r="T64" s="241" t="s">
        <v>128</v>
      </c>
      <c r="U64" s="224">
        <v>0.05</v>
      </c>
      <c r="V64" s="224">
        <f>ROUND(E64*U64,2)</f>
        <v>0.64</v>
      </c>
      <c r="W64" s="224"/>
      <c r="X64" s="224" t="s">
        <v>129</v>
      </c>
      <c r="Y64" s="224" t="s">
        <v>130</v>
      </c>
      <c r="Z64" s="214"/>
      <c r="AA64" s="214"/>
      <c r="AB64" s="214"/>
      <c r="AC64" s="214"/>
      <c r="AD64" s="214"/>
      <c r="AE64" s="214"/>
      <c r="AF64" s="214"/>
      <c r="AG64" s="214" t="s">
        <v>131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5">
      <c r="A65" s="221"/>
      <c r="B65" s="222"/>
      <c r="C65" s="248" t="s">
        <v>185</v>
      </c>
      <c r="D65" s="242"/>
      <c r="E65" s="242"/>
      <c r="F65" s="242"/>
      <c r="G65" s="242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133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5">
      <c r="A66" s="221"/>
      <c r="B66" s="222"/>
      <c r="C66" s="249" t="s">
        <v>148</v>
      </c>
      <c r="D66" s="225"/>
      <c r="E66" s="226">
        <v>12.71</v>
      </c>
      <c r="F66" s="224"/>
      <c r="G66" s="224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4"/>
      <c r="AA66" s="214"/>
      <c r="AB66" s="214"/>
      <c r="AC66" s="214"/>
      <c r="AD66" s="214"/>
      <c r="AE66" s="214"/>
      <c r="AF66" s="214"/>
      <c r="AG66" s="214" t="s">
        <v>135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5">
      <c r="A67" s="221"/>
      <c r="B67" s="222"/>
      <c r="C67" s="250"/>
      <c r="D67" s="243"/>
      <c r="E67" s="243"/>
      <c r="F67" s="243"/>
      <c r="G67" s="243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136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5">
      <c r="A68" s="235">
        <v>18</v>
      </c>
      <c r="B68" s="236" t="s">
        <v>190</v>
      </c>
      <c r="C68" s="247" t="s">
        <v>191</v>
      </c>
      <c r="D68" s="237" t="s">
        <v>192</v>
      </c>
      <c r="E68" s="238">
        <v>15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38">
        <v>0</v>
      </c>
      <c r="O68" s="238">
        <f>ROUND(E68*N68,2)</f>
        <v>0</v>
      </c>
      <c r="P68" s="238">
        <v>8.0000000000000007E-5</v>
      </c>
      <c r="Q68" s="238">
        <f>ROUND(E68*P68,2)</f>
        <v>0</v>
      </c>
      <c r="R68" s="240" t="s">
        <v>184</v>
      </c>
      <c r="S68" s="240" t="s">
        <v>128</v>
      </c>
      <c r="T68" s="241" t="s">
        <v>128</v>
      </c>
      <c r="U68" s="224">
        <v>0.04</v>
      </c>
      <c r="V68" s="224">
        <f>ROUND(E68*U68,2)</f>
        <v>0.6</v>
      </c>
      <c r="W68" s="224"/>
      <c r="X68" s="224" t="s">
        <v>129</v>
      </c>
      <c r="Y68" s="224" t="s">
        <v>130</v>
      </c>
      <c r="Z68" s="214"/>
      <c r="AA68" s="214"/>
      <c r="AB68" s="214"/>
      <c r="AC68" s="214"/>
      <c r="AD68" s="214"/>
      <c r="AE68" s="214"/>
      <c r="AF68" s="214"/>
      <c r="AG68" s="214" t="s">
        <v>131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2" x14ac:dyDescent="0.25">
      <c r="A69" s="221"/>
      <c r="B69" s="222"/>
      <c r="C69" s="249" t="s">
        <v>193</v>
      </c>
      <c r="D69" s="225"/>
      <c r="E69" s="226">
        <v>15</v>
      </c>
      <c r="F69" s="224"/>
      <c r="G69" s="224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4"/>
      <c r="AA69" s="214"/>
      <c r="AB69" s="214"/>
      <c r="AC69" s="214"/>
      <c r="AD69" s="214"/>
      <c r="AE69" s="214"/>
      <c r="AF69" s="214"/>
      <c r="AG69" s="214" t="s">
        <v>135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5">
      <c r="A70" s="221"/>
      <c r="B70" s="222"/>
      <c r="C70" s="250"/>
      <c r="D70" s="243"/>
      <c r="E70" s="243"/>
      <c r="F70" s="243"/>
      <c r="G70" s="243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4"/>
      <c r="AA70" s="214"/>
      <c r="AB70" s="214"/>
      <c r="AC70" s="214"/>
      <c r="AD70" s="214"/>
      <c r="AE70" s="214"/>
      <c r="AF70" s="214"/>
      <c r="AG70" s="214" t="s">
        <v>136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5">
      <c r="A71" s="235">
        <v>19</v>
      </c>
      <c r="B71" s="236" t="s">
        <v>194</v>
      </c>
      <c r="C71" s="247" t="s">
        <v>195</v>
      </c>
      <c r="D71" s="237" t="s">
        <v>192</v>
      </c>
      <c r="E71" s="238">
        <v>15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21</v>
      </c>
      <c r="M71" s="240">
        <f>G71*(1+L71/100)</f>
        <v>0</v>
      </c>
      <c r="N71" s="238">
        <v>2.4000000000000001E-4</v>
      </c>
      <c r="O71" s="238">
        <f>ROUND(E71*N71,2)</f>
        <v>0</v>
      </c>
      <c r="P71" s="238">
        <v>0</v>
      </c>
      <c r="Q71" s="238">
        <f>ROUND(E71*P71,2)</f>
        <v>0</v>
      </c>
      <c r="R71" s="240" t="s">
        <v>184</v>
      </c>
      <c r="S71" s="240" t="s">
        <v>128</v>
      </c>
      <c r="T71" s="241" t="s">
        <v>128</v>
      </c>
      <c r="U71" s="224">
        <v>0.18</v>
      </c>
      <c r="V71" s="224">
        <f>ROUND(E71*U71,2)</f>
        <v>2.7</v>
      </c>
      <c r="W71" s="224"/>
      <c r="X71" s="224" t="s">
        <v>129</v>
      </c>
      <c r="Y71" s="224" t="s">
        <v>130</v>
      </c>
      <c r="Z71" s="214"/>
      <c r="AA71" s="214"/>
      <c r="AB71" s="214"/>
      <c r="AC71" s="214"/>
      <c r="AD71" s="214"/>
      <c r="AE71" s="214"/>
      <c r="AF71" s="214"/>
      <c r="AG71" s="214" t="s">
        <v>131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2" x14ac:dyDescent="0.25">
      <c r="A72" s="221"/>
      <c r="B72" s="222"/>
      <c r="C72" s="249" t="s">
        <v>193</v>
      </c>
      <c r="D72" s="225"/>
      <c r="E72" s="226">
        <v>15</v>
      </c>
      <c r="F72" s="224"/>
      <c r="G72" s="224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4"/>
      <c r="AA72" s="214"/>
      <c r="AB72" s="214"/>
      <c r="AC72" s="214"/>
      <c r="AD72" s="214"/>
      <c r="AE72" s="214"/>
      <c r="AF72" s="214"/>
      <c r="AG72" s="214" t="s">
        <v>135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5">
      <c r="A73" s="221"/>
      <c r="B73" s="222"/>
      <c r="C73" s="250"/>
      <c r="D73" s="243"/>
      <c r="E73" s="243"/>
      <c r="F73" s="243"/>
      <c r="G73" s="243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136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5">
      <c r="A74" s="235">
        <v>20</v>
      </c>
      <c r="B74" s="236" t="s">
        <v>196</v>
      </c>
      <c r="C74" s="247" t="s">
        <v>197</v>
      </c>
      <c r="D74" s="237" t="s">
        <v>192</v>
      </c>
      <c r="E74" s="238">
        <v>15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38">
        <v>3.0000000000000001E-5</v>
      </c>
      <c r="O74" s="238">
        <f>ROUND(E74*N74,2)</f>
        <v>0</v>
      </c>
      <c r="P74" s="238">
        <v>0</v>
      </c>
      <c r="Q74" s="238">
        <f>ROUND(E74*P74,2)</f>
        <v>0</v>
      </c>
      <c r="R74" s="240" t="s">
        <v>184</v>
      </c>
      <c r="S74" s="240" t="s">
        <v>128</v>
      </c>
      <c r="T74" s="241" t="s">
        <v>128</v>
      </c>
      <c r="U74" s="224">
        <v>0.2</v>
      </c>
      <c r="V74" s="224">
        <f>ROUND(E74*U74,2)</f>
        <v>3</v>
      </c>
      <c r="W74" s="224"/>
      <c r="X74" s="224" t="s">
        <v>129</v>
      </c>
      <c r="Y74" s="224" t="s">
        <v>130</v>
      </c>
      <c r="Z74" s="214"/>
      <c r="AA74" s="214"/>
      <c r="AB74" s="214"/>
      <c r="AC74" s="214"/>
      <c r="AD74" s="214"/>
      <c r="AE74" s="214"/>
      <c r="AF74" s="214"/>
      <c r="AG74" s="214" t="s">
        <v>131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5">
      <c r="A75" s="221"/>
      <c r="B75" s="222"/>
      <c r="C75" s="249" t="s">
        <v>198</v>
      </c>
      <c r="D75" s="225"/>
      <c r="E75" s="226">
        <v>15</v>
      </c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135</v>
      </c>
      <c r="AH75" s="214">
        <v>5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2" x14ac:dyDescent="0.25">
      <c r="A76" s="221"/>
      <c r="B76" s="222"/>
      <c r="C76" s="250"/>
      <c r="D76" s="243"/>
      <c r="E76" s="243"/>
      <c r="F76" s="243"/>
      <c r="G76" s="243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136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5">
      <c r="A77" s="235">
        <v>21</v>
      </c>
      <c r="B77" s="236" t="s">
        <v>199</v>
      </c>
      <c r="C77" s="247" t="s">
        <v>200</v>
      </c>
      <c r="D77" s="237" t="s">
        <v>126</v>
      </c>
      <c r="E77" s="238">
        <v>25.42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38">
        <v>0</v>
      </c>
      <c r="O77" s="238">
        <f>ROUND(E77*N77,2)</f>
        <v>0</v>
      </c>
      <c r="P77" s="238">
        <v>3.5000000000000001E-3</v>
      </c>
      <c r="Q77" s="238">
        <f>ROUND(E77*P77,2)</f>
        <v>0.09</v>
      </c>
      <c r="R77" s="240" t="s">
        <v>184</v>
      </c>
      <c r="S77" s="240" t="s">
        <v>128</v>
      </c>
      <c r="T77" s="241" t="s">
        <v>128</v>
      </c>
      <c r="U77" s="224">
        <v>0.11</v>
      </c>
      <c r="V77" s="224">
        <f>ROUND(E77*U77,2)</f>
        <v>2.8</v>
      </c>
      <c r="W77" s="224"/>
      <c r="X77" s="224" t="s">
        <v>129</v>
      </c>
      <c r="Y77" s="224" t="s">
        <v>130</v>
      </c>
      <c r="Z77" s="214"/>
      <c r="AA77" s="214"/>
      <c r="AB77" s="214"/>
      <c r="AC77" s="214"/>
      <c r="AD77" s="214"/>
      <c r="AE77" s="214"/>
      <c r="AF77" s="214"/>
      <c r="AG77" s="214" t="s">
        <v>131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2" x14ac:dyDescent="0.25">
      <c r="A78" s="221"/>
      <c r="B78" s="222"/>
      <c r="C78" s="249" t="s">
        <v>201</v>
      </c>
      <c r="D78" s="225"/>
      <c r="E78" s="226">
        <v>25.42</v>
      </c>
      <c r="F78" s="224"/>
      <c r="G78" s="224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4"/>
      <c r="AA78" s="214"/>
      <c r="AB78" s="214"/>
      <c r="AC78" s="214"/>
      <c r="AD78" s="214"/>
      <c r="AE78" s="214"/>
      <c r="AF78" s="214"/>
      <c r="AG78" s="214" t="s">
        <v>135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5">
      <c r="A79" s="221"/>
      <c r="B79" s="222"/>
      <c r="C79" s="250"/>
      <c r="D79" s="243"/>
      <c r="E79" s="243"/>
      <c r="F79" s="243"/>
      <c r="G79" s="243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4"/>
      <c r="AA79" s="214"/>
      <c r="AB79" s="214"/>
      <c r="AC79" s="214"/>
      <c r="AD79" s="214"/>
      <c r="AE79" s="214"/>
      <c r="AF79" s="214"/>
      <c r="AG79" s="214" t="s">
        <v>136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5">
      <c r="A80" s="235">
        <v>22</v>
      </c>
      <c r="B80" s="236" t="s">
        <v>202</v>
      </c>
      <c r="C80" s="247" t="s">
        <v>203</v>
      </c>
      <c r="D80" s="237" t="s">
        <v>126</v>
      </c>
      <c r="E80" s="238">
        <v>12.71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21</v>
      </c>
      <c r="M80" s="240">
        <f>G80*(1+L80/100)</f>
        <v>0</v>
      </c>
      <c r="N80" s="238">
        <v>2.3000000000000001E-4</v>
      </c>
      <c r="O80" s="238">
        <f>ROUND(E80*N80,2)</f>
        <v>0</v>
      </c>
      <c r="P80" s="238">
        <v>0</v>
      </c>
      <c r="Q80" s="238">
        <f>ROUND(E80*P80,2)</f>
        <v>0</v>
      </c>
      <c r="R80" s="240" t="s">
        <v>184</v>
      </c>
      <c r="S80" s="240" t="s">
        <v>128</v>
      </c>
      <c r="T80" s="241" t="s">
        <v>128</v>
      </c>
      <c r="U80" s="224">
        <v>0.22</v>
      </c>
      <c r="V80" s="224">
        <f>ROUND(E80*U80,2)</f>
        <v>2.8</v>
      </c>
      <c r="W80" s="224"/>
      <c r="X80" s="224" t="s">
        <v>129</v>
      </c>
      <c r="Y80" s="224" t="s">
        <v>130</v>
      </c>
      <c r="Z80" s="214"/>
      <c r="AA80" s="214"/>
      <c r="AB80" s="214"/>
      <c r="AC80" s="214"/>
      <c r="AD80" s="214"/>
      <c r="AE80" s="214"/>
      <c r="AF80" s="214"/>
      <c r="AG80" s="214" t="s">
        <v>131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5">
      <c r="A81" s="221"/>
      <c r="B81" s="222"/>
      <c r="C81" s="248" t="s">
        <v>204</v>
      </c>
      <c r="D81" s="242"/>
      <c r="E81" s="242"/>
      <c r="F81" s="242"/>
      <c r="G81" s="242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133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5">
      <c r="A82" s="221"/>
      <c r="B82" s="222"/>
      <c r="C82" s="249" t="s">
        <v>148</v>
      </c>
      <c r="D82" s="225"/>
      <c r="E82" s="226">
        <v>12.71</v>
      </c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135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5">
      <c r="A83" s="221"/>
      <c r="B83" s="222"/>
      <c r="C83" s="250"/>
      <c r="D83" s="243"/>
      <c r="E83" s="243"/>
      <c r="F83" s="243"/>
      <c r="G83" s="243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136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5">
      <c r="A84" s="235">
        <v>23</v>
      </c>
      <c r="B84" s="236" t="s">
        <v>205</v>
      </c>
      <c r="C84" s="247" t="s">
        <v>206</v>
      </c>
      <c r="D84" s="237" t="s">
        <v>207</v>
      </c>
      <c r="E84" s="238">
        <v>2.5419999999999998</v>
      </c>
      <c r="F84" s="239"/>
      <c r="G84" s="240">
        <f>ROUND(E84*F84,2)</f>
        <v>0</v>
      </c>
      <c r="H84" s="239"/>
      <c r="I84" s="240">
        <f>ROUND(E84*H84,2)</f>
        <v>0</v>
      </c>
      <c r="J84" s="239"/>
      <c r="K84" s="240">
        <f>ROUND(E84*J84,2)</f>
        <v>0</v>
      </c>
      <c r="L84" s="240">
        <v>21</v>
      </c>
      <c r="M84" s="240">
        <f>G84*(1+L84/100)</f>
        <v>0</v>
      </c>
      <c r="N84" s="238">
        <v>1E-3</v>
      </c>
      <c r="O84" s="238">
        <f>ROUND(E84*N84,2)</f>
        <v>0</v>
      </c>
      <c r="P84" s="238">
        <v>0</v>
      </c>
      <c r="Q84" s="238">
        <f>ROUND(E84*P84,2)</f>
        <v>0</v>
      </c>
      <c r="R84" s="240" t="s">
        <v>208</v>
      </c>
      <c r="S84" s="240" t="s">
        <v>128</v>
      </c>
      <c r="T84" s="241" t="s">
        <v>128</v>
      </c>
      <c r="U84" s="224">
        <v>0</v>
      </c>
      <c r="V84" s="224">
        <f>ROUND(E84*U84,2)</f>
        <v>0</v>
      </c>
      <c r="W84" s="224"/>
      <c r="X84" s="224" t="s">
        <v>209</v>
      </c>
      <c r="Y84" s="224" t="s">
        <v>130</v>
      </c>
      <c r="Z84" s="214"/>
      <c r="AA84" s="214"/>
      <c r="AB84" s="214"/>
      <c r="AC84" s="214"/>
      <c r="AD84" s="214"/>
      <c r="AE84" s="214"/>
      <c r="AF84" s="214"/>
      <c r="AG84" s="214" t="s">
        <v>210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5">
      <c r="A85" s="221"/>
      <c r="B85" s="222"/>
      <c r="C85" s="249" t="s">
        <v>211</v>
      </c>
      <c r="D85" s="225"/>
      <c r="E85" s="226">
        <v>2.5419999999999998</v>
      </c>
      <c r="F85" s="224"/>
      <c r="G85" s="224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24"/>
      <c r="Z85" s="214"/>
      <c r="AA85" s="214"/>
      <c r="AB85" s="214"/>
      <c r="AC85" s="214"/>
      <c r="AD85" s="214"/>
      <c r="AE85" s="214"/>
      <c r="AF85" s="214"/>
      <c r="AG85" s="214" t="s">
        <v>135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2" x14ac:dyDescent="0.25">
      <c r="A86" s="221"/>
      <c r="B86" s="222"/>
      <c r="C86" s="250"/>
      <c r="D86" s="243"/>
      <c r="E86" s="243"/>
      <c r="F86" s="243"/>
      <c r="G86" s="243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4"/>
      <c r="AA86" s="214"/>
      <c r="AB86" s="214"/>
      <c r="AC86" s="214"/>
      <c r="AD86" s="214"/>
      <c r="AE86" s="214"/>
      <c r="AF86" s="214"/>
      <c r="AG86" s="214" t="s">
        <v>136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0" outlineLevel="1" x14ac:dyDescent="0.25">
      <c r="A87" s="235">
        <v>24</v>
      </c>
      <c r="B87" s="236" t="s">
        <v>212</v>
      </c>
      <c r="C87" s="247" t="s">
        <v>213</v>
      </c>
      <c r="D87" s="237" t="s">
        <v>207</v>
      </c>
      <c r="E87" s="238">
        <v>108.035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38">
        <v>1E-3</v>
      </c>
      <c r="O87" s="238">
        <f>ROUND(E87*N87,2)</f>
        <v>0.11</v>
      </c>
      <c r="P87" s="238">
        <v>0</v>
      </c>
      <c r="Q87" s="238">
        <f>ROUND(E87*P87,2)</f>
        <v>0</v>
      </c>
      <c r="R87" s="240" t="s">
        <v>208</v>
      </c>
      <c r="S87" s="240" t="s">
        <v>128</v>
      </c>
      <c r="T87" s="241" t="s">
        <v>128</v>
      </c>
      <c r="U87" s="224">
        <v>0</v>
      </c>
      <c r="V87" s="224">
        <f>ROUND(E87*U87,2)</f>
        <v>0</v>
      </c>
      <c r="W87" s="224"/>
      <c r="X87" s="224" t="s">
        <v>209</v>
      </c>
      <c r="Y87" s="224" t="s">
        <v>130</v>
      </c>
      <c r="Z87" s="214"/>
      <c r="AA87" s="214"/>
      <c r="AB87" s="214"/>
      <c r="AC87" s="214"/>
      <c r="AD87" s="214"/>
      <c r="AE87" s="214"/>
      <c r="AF87" s="214"/>
      <c r="AG87" s="214" t="s">
        <v>210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2" x14ac:dyDescent="0.25">
      <c r="A88" s="221"/>
      <c r="B88" s="222"/>
      <c r="C88" s="249" t="s">
        <v>214</v>
      </c>
      <c r="D88" s="225"/>
      <c r="E88" s="226">
        <v>108.035</v>
      </c>
      <c r="F88" s="224"/>
      <c r="G88" s="224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135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5">
      <c r="A89" s="221"/>
      <c r="B89" s="222"/>
      <c r="C89" s="250"/>
      <c r="D89" s="243"/>
      <c r="E89" s="243"/>
      <c r="F89" s="243"/>
      <c r="G89" s="243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136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0" outlineLevel="1" x14ac:dyDescent="0.25">
      <c r="A90" s="235">
        <v>25</v>
      </c>
      <c r="B90" s="236" t="s">
        <v>215</v>
      </c>
      <c r="C90" s="247" t="s">
        <v>216</v>
      </c>
      <c r="D90" s="237" t="s">
        <v>126</v>
      </c>
      <c r="E90" s="238">
        <v>17.501999999999999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21</v>
      </c>
      <c r="M90" s="240">
        <f>G90*(1+L90/100)</f>
        <v>0</v>
      </c>
      <c r="N90" s="238">
        <v>1.2999999999999999E-3</v>
      </c>
      <c r="O90" s="238">
        <f>ROUND(E90*N90,2)</f>
        <v>0.02</v>
      </c>
      <c r="P90" s="238">
        <v>0</v>
      </c>
      <c r="Q90" s="238">
        <f>ROUND(E90*P90,2)</f>
        <v>0</v>
      </c>
      <c r="R90" s="240" t="s">
        <v>208</v>
      </c>
      <c r="S90" s="240" t="s">
        <v>128</v>
      </c>
      <c r="T90" s="241" t="s">
        <v>128</v>
      </c>
      <c r="U90" s="224">
        <v>0</v>
      </c>
      <c r="V90" s="224">
        <f>ROUND(E90*U90,2)</f>
        <v>0</v>
      </c>
      <c r="W90" s="224"/>
      <c r="X90" s="224" t="s">
        <v>209</v>
      </c>
      <c r="Y90" s="224" t="s">
        <v>130</v>
      </c>
      <c r="Z90" s="214"/>
      <c r="AA90" s="214"/>
      <c r="AB90" s="214"/>
      <c r="AC90" s="214"/>
      <c r="AD90" s="214"/>
      <c r="AE90" s="214"/>
      <c r="AF90" s="214"/>
      <c r="AG90" s="214" t="s">
        <v>210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5">
      <c r="A91" s="221"/>
      <c r="B91" s="222"/>
      <c r="C91" s="249" t="s">
        <v>217</v>
      </c>
      <c r="D91" s="225"/>
      <c r="E91" s="226">
        <v>15.252000000000001</v>
      </c>
      <c r="F91" s="224"/>
      <c r="G91" s="224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4"/>
      <c r="AA91" s="214"/>
      <c r="AB91" s="214"/>
      <c r="AC91" s="214"/>
      <c r="AD91" s="214"/>
      <c r="AE91" s="214"/>
      <c r="AF91" s="214"/>
      <c r="AG91" s="214" t="s">
        <v>135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3" x14ac:dyDescent="0.25">
      <c r="A92" s="221"/>
      <c r="B92" s="222"/>
      <c r="C92" s="249" t="s">
        <v>218</v>
      </c>
      <c r="D92" s="225"/>
      <c r="E92" s="226">
        <v>2.25</v>
      </c>
      <c r="F92" s="224"/>
      <c r="G92" s="224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4"/>
      <c r="AA92" s="214"/>
      <c r="AB92" s="214"/>
      <c r="AC92" s="214"/>
      <c r="AD92" s="214"/>
      <c r="AE92" s="214"/>
      <c r="AF92" s="214"/>
      <c r="AG92" s="214" t="s">
        <v>135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5">
      <c r="A93" s="221"/>
      <c r="B93" s="222"/>
      <c r="C93" s="250"/>
      <c r="D93" s="243"/>
      <c r="E93" s="243"/>
      <c r="F93" s="243"/>
      <c r="G93" s="243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136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5">
      <c r="A94" s="235">
        <v>26</v>
      </c>
      <c r="B94" s="236" t="s">
        <v>219</v>
      </c>
      <c r="C94" s="247" t="s">
        <v>220</v>
      </c>
      <c r="D94" s="237" t="s">
        <v>154</v>
      </c>
      <c r="E94" s="238">
        <v>0.14030000000000001</v>
      </c>
      <c r="F94" s="239"/>
      <c r="G94" s="240">
        <f>ROUND(E94*F94,2)</f>
        <v>0</v>
      </c>
      <c r="H94" s="239"/>
      <c r="I94" s="240">
        <f>ROUND(E94*H94,2)</f>
        <v>0</v>
      </c>
      <c r="J94" s="239"/>
      <c r="K94" s="240">
        <f>ROUND(E94*J94,2)</f>
        <v>0</v>
      </c>
      <c r="L94" s="240">
        <v>21</v>
      </c>
      <c r="M94" s="240">
        <f>G94*(1+L94/100)</f>
        <v>0</v>
      </c>
      <c r="N94" s="238">
        <v>0</v>
      </c>
      <c r="O94" s="238">
        <f>ROUND(E94*N94,2)</f>
        <v>0</v>
      </c>
      <c r="P94" s="238">
        <v>0</v>
      </c>
      <c r="Q94" s="238">
        <f>ROUND(E94*P94,2)</f>
        <v>0</v>
      </c>
      <c r="R94" s="240" t="s">
        <v>184</v>
      </c>
      <c r="S94" s="240" t="s">
        <v>128</v>
      </c>
      <c r="T94" s="241" t="s">
        <v>128</v>
      </c>
      <c r="U94" s="224">
        <v>1.0900000000000001</v>
      </c>
      <c r="V94" s="224">
        <f>ROUND(E94*U94,2)</f>
        <v>0.15</v>
      </c>
      <c r="W94" s="224"/>
      <c r="X94" s="224" t="s">
        <v>174</v>
      </c>
      <c r="Y94" s="224" t="s">
        <v>130</v>
      </c>
      <c r="Z94" s="214"/>
      <c r="AA94" s="214"/>
      <c r="AB94" s="214"/>
      <c r="AC94" s="214"/>
      <c r="AD94" s="214"/>
      <c r="AE94" s="214"/>
      <c r="AF94" s="214"/>
      <c r="AG94" s="214" t="s">
        <v>175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2" x14ac:dyDescent="0.25">
      <c r="A95" s="221"/>
      <c r="B95" s="222"/>
      <c r="C95" s="248" t="s">
        <v>221</v>
      </c>
      <c r="D95" s="242"/>
      <c r="E95" s="242"/>
      <c r="F95" s="242"/>
      <c r="G95" s="242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4"/>
      <c r="AA95" s="214"/>
      <c r="AB95" s="214"/>
      <c r="AC95" s="214"/>
      <c r="AD95" s="214"/>
      <c r="AE95" s="214"/>
      <c r="AF95" s="214"/>
      <c r="AG95" s="214" t="s">
        <v>133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5">
      <c r="A96" s="221"/>
      <c r="B96" s="222"/>
      <c r="C96" s="250"/>
      <c r="D96" s="243"/>
      <c r="E96" s="243"/>
      <c r="F96" s="243"/>
      <c r="G96" s="243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136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5">
      <c r="A97" s="235">
        <v>27</v>
      </c>
      <c r="B97" s="236" t="s">
        <v>159</v>
      </c>
      <c r="C97" s="247" t="s">
        <v>160</v>
      </c>
      <c r="D97" s="237" t="s">
        <v>154</v>
      </c>
      <c r="E97" s="238">
        <v>9.017E-2</v>
      </c>
      <c r="F97" s="239"/>
      <c r="G97" s="240">
        <f>ROUND(E97*F97,2)</f>
        <v>0</v>
      </c>
      <c r="H97" s="239"/>
      <c r="I97" s="240">
        <f>ROUND(E97*H97,2)</f>
        <v>0</v>
      </c>
      <c r="J97" s="239"/>
      <c r="K97" s="240">
        <f>ROUND(E97*J97,2)</f>
        <v>0</v>
      </c>
      <c r="L97" s="240">
        <v>21</v>
      </c>
      <c r="M97" s="240">
        <f>G97*(1+L97/100)</f>
        <v>0</v>
      </c>
      <c r="N97" s="238">
        <v>0</v>
      </c>
      <c r="O97" s="238">
        <f>ROUND(E97*N97,2)</f>
        <v>0</v>
      </c>
      <c r="P97" s="238">
        <v>0</v>
      </c>
      <c r="Q97" s="238">
        <f>ROUND(E97*P97,2)</f>
        <v>0</v>
      </c>
      <c r="R97" s="240" t="s">
        <v>151</v>
      </c>
      <c r="S97" s="240" t="s">
        <v>128</v>
      </c>
      <c r="T97" s="241" t="s">
        <v>128</v>
      </c>
      <c r="U97" s="224">
        <v>0.49</v>
      </c>
      <c r="V97" s="224">
        <f>ROUND(E97*U97,2)</f>
        <v>0.04</v>
      </c>
      <c r="W97" s="224"/>
      <c r="X97" s="224" t="s">
        <v>157</v>
      </c>
      <c r="Y97" s="224" t="s">
        <v>130</v>
      </c>
      <c r="Z97" s="214"/>
      <c r="AA97" s="214"/>
      <c r="AB97" s="214"/>
      <c r="AC97" s="214"/>
      <c r="AD97" s="214"/>
      <c r="AE97" s="214"/>
      <c r="AF97" s="214"/>
      <c r="AG97" s="214" t="s">
        <v>158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5">
      <c r="A98" s="221"/>
      <c r="B98" s="222"/>
      <c r="C98" s="251"/>
      <c r="D98" s="244"/>
      <c r="E98" s="244"/>
      <c r="F98" s="244"/>
      <c r="G98" s="244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136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5">
      <c r="A99" s="235">
        <v>28</v>
      </c>
      <c r="B99" s="236" t="s">
        <v>161</v>
      </c>
      <c r="C99" s="247" t="s">
        <v>162</v>
      </c>
      <c r="D99" s="237" t="s">
        <v>154</v>
      </c>
      <c r="E99" s="238">
        <v>9.017E-2</v>
      </c>
      <c r="F99" s="239"/>
      <c r="G99" s="240">
        <f>ROUND(E99*F99,2)</f>
        <v>0</v>
      </c>
      <c r="H99" s="239"/>
      <c r="I99" s="240">
        <f>ROUND(E99*H99,2)</f>
        <v>0</v>
      </c>
      <c r="J99" s="239"/>
      <c r="K99" s="240">
        <f>ROUND(E99*J99,2)</f>
        <v>0</v>
      </c>
      <c r="L99" s="240">
        <v>21</v>
      </c>
      <c r="M99" s="240">
        <f>G99*(1+L99/100)</f>
        <v>0</v>
      </c>
      <c r="N99" s="238">
        <v>0</v>
      </c>
      <c r="O99" s="238">
        <f>ROUND(E99*N99,2)</f>
        <v>0</v>
      </c>
      <c r="P99" s="238">
        <v>0</v>
      </c>
      <c r="Q99" s="238">
        <f>ROUND(E99*P99,2)</f>
        <v>0</v>
      </c>
      <c r="R99" s="240" t="s">
        <v>151</v>
      </c>
      <c r="S99" s="240" t="s">
        <v>128</v>
      </c>
      <c r="T99" s="241" t="s">
        <v>128</v>
      </c>
      <c r="U99" s="224">
        <v>0</v>
      </c>
      <c r="V99" s="224">
        <f>ROUND(E99*U99,2)</f>
        <v>0</v>
      </c>
      <c r="W99" s="224"/>
      <c r="X99" s="224" t="s">
        <v>157</v>
      </c>
      <c r="Y99" s="224" t="s">
        <v>130</v>
      </c>
      <c r="Z99" s="214"/>
      <c r="AA99" s="214"/>
      <c r="AB99" s="214"/>
      <c r="AC99" s="214"/>
      <c r="AD99" s="214"/>
      <c r="AE99" s="214"/>
      <c r="AF99" s="214"/>
      <c r="AG99" s="214" t="s">
        <v>158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2" x14ac:dyDescent="0.25">
      <c r="A100" s="221"/>
      <c r="B100" s="222"/>
      <c r="C100" s="251"/>
      <c r="D100" s="244"/>
      <c r="E100" s="244"/>
      <c r="F100" s="244"/>
      <c r="G100" s="24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4"/>
      <c r="AA100" s="214"/>
      <c r="AB100" s="214"/>
      <c r="AC100" s="214"/>
      <c r="AD100" s="214"/>
      <c r="AE100" s="214"/>
      <c r="AF100" s="214"/>
      <c r="AG100" s="214" t="s">
        <v>136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5">
      <c r="A101" s="235">
        <v>29</v>
      </c>
      <c r="B101" s="236" t="s">
        <v>163</v>
      </c>
      <c r="C101" s="247" t="s">
        <v>164</v>
      </c>
      <c r="D101" s="237" t="s">
        <v>154</v>
      </c>
      <c r="E101" s="238">
        <v>9.017E-2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38">
        <v>0</v>
      </c>
      <c r="O101" s="238">
        <f>ROUND(E101*N101,2)</f>
        <v>0</v>
      </c>
      <c r="P101" s="238">
        <v>0</v>
      </c>
      <c r="Q101" s="238">
        <f>ROUND(E101*P101,2)</f>
        <v>0</v>
      </c>
      <c r="R101" s="240" t="s">
        <v>151</v>
      </c>
      <c r="S101" s="240" t="s">
        <v>128</v>
      </c>
      <c r="T101" s="241" t="s">
        <v>128</v>
      </c>
      <c r="U101" s="224">
        <v>0.94199999999999995</v>
      </c>
      <c r="V101" s="224">
        <f>ROUND(E101*U101,2)</f>
        <v>0.08</v>
      </c>
      <c r="W101" s="224"/>
      <c r="X101" s="224" t="s">
        <v>157</v>
      </c>
      <c r="Y101" s="224" t="s">
        <v>130</v>
      </c>
      <c r="Z101" s="214"/>
      <c r="AA101" s="214"/>
      <c r="AB101" s="214"/>
      <c r="AC101" s="214"/>
      <c r="AD101" s="214"/>
      <c r="AE101" s="214"/>
      <c r="AF101" s="214"/>
      <c r="AG101" s="214" t="s">
        <v>158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2" x14ac:dyDescent="0.25">
      <c r="A102" s="221"/>
      <c r="B102" s="222"/>
      <c r="C102" s="251"/>
      <c r="D102" s="244"/>
      <c r="E102" s="244"/>
      <c r="F102" s="244"/>
      <c r="G102" s="244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24"/>
      <c r="Z102" s="214"/>
      <c r="AA102" s="214"/>
      <c r="AB102" s="214"/>
      <c r="AC102" s="214"/>
      <c r="AD102" s="214"/>
      <c r="AE102" s="214"/>
      <c r="AF102" s="214"/>
      <c r="AG102" s="214" t="s">
        <v>136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5">
      <c r="A103" s="235">
        <v>30</v>
      </c>
      <c r="B103" s="236" t="s">
        <v>165</v>
      </c>
      <c r="C103" s="247" t="s">
        <v>166</v>
      </c>
      <c r="D103" s="237" t="s">
        <v>154</v>
      </c>
      <c r="E103" s="238">
        <v>0.45084999999999997</v>
      </c>
      <c r="F103" s="239"/>
      <c r="G103" s="240">
        <f>ROUND(E103*F103,2)</f>
        <v>0</v>
      </c>
      <c r="H103" s="239"/>
      <c r="I103" s="240">
        <f>ROUND(E103*H103,2)</f>
        <v>0</v>
      </c>
      <c r="J103" s="239"/>
      <c r="K103" s="240">
        <f>ROUND(E103*J103,2)</f>
        <v>0</v>
      </c>
      <c r="L103" s="240">
        <v>21</v>
      </c>
      <c r="M103" s="240">
        <f>G103*(1+L103/100)</f>
        <v>0</v>
      </c>
      <c r="N103" s="238">
        <v>0</v>
      </c>
      <c r="O103" s="238">
        <f>ROUND(E103*N103,2)</f>
        <v>0</v>
      </c>
      <c r="P103" s="238">
        <v>0</v>
      </c>
      <c r="Q103" s="238">
        <f>ROUND(E103*P103,2)</f>
        <v>0</v>
      </c>
      <c r="R103" s="240" t="s">
        <v>151</v>
      </c>
      <c r="S103" s="240" t="s">
        <v>128</v>
      </c>
      <c r="T103" s="241" t="s">
        <v>128</v>
      </c>
      <c r="U103" s="224">
        <v>0.105</v>
      </c>
      <c r="V103" s="224">
        <f>ROUND(E103*U103,2)</f>
        <v>0.05</v>
      </c>
      <c r="W103" s="224"/>
      <c r="X103" s="224" t="s">
        <v>157</v>
      </c>
      <c r="Y103" s="224" t="s">
        <v>130</v>
      </c>
      <c r="Z103" s="214"/>
      <c r="AA103" s="214"/>
      <c r="AB103" s="214"/>
      <c r="AC103" s="214"/>
      <c r="AD103" s="214"/>
      <c r="AE103" s="214"/>
      <c r="AF103" s="214"/>
      <c r="AG103" s="214" t="s">
        <v>158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5">
      <c r="A104" s="221"/>
      <c r="B104" s="222"/>
      <c r="C104" s="251"/>
      <c r="D104" s="244"/>
      <c r="E104" s="244"/>
      <c r="F104" s="244"/>
      <c r="G104" s="24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4"/>
      <c r="AA104" s="214"/>
      <c r="AB104" s="214"/>
      <c r="AC104" s="214"/>
      <c r="AD104" s="214"/>
      <c r="AE104" s="214"/>
      <c r="AF104" s="214"/>
      <c r="AG104" s="214" t="s">
        <v>136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5">
      <c r="A105" s="235">
        <v>31</v>
      </c>
      <c r="B105" s="236" t="s">
        <v>222</v>
      </c>
      <c r="C105" s="247" t="s">
        <v>223</v>
      </c>
      <c r="D105" s="237" t="s">
        <v>154</v>
      </c>
      <c r="E105" s="238">
        <v>9.017E-2</v>
      </c>
      <c r="F105" s="239"/>
      <c r="G105" s="240">
        <f>ROUND(E105*F105,2)</f>
        <v>0</v>
      </c>
      <c r="H105" s="239"/>
      <c r="I105" s="240">
        <f>ROUND(E105*H105,2)</f>
        <v>0</v>
      </c>
      <c r="J105" s="239"/>
      <c r="K105" s="240">
        <f>ROUND(E105*J105,2)</f>
        <v>0</v>
      </c>
      <c r="L105" s="240">
        <v>21</v>
      </c>
      <c r="M105" s="240">
        <f>G105*(1+L105/100)</f>
        <v>0</v>
      </c>
      <c r="N105" s="238">
        <v>0</v>
      </c>
      <c r="O105" s="238">
        <f>ROUND(E105*N105,2)</f>
        <v>0</v>
      </c>
      <c r="P105" s="238">
        <v>0</v>
      </c>
      <c r="Q105" s="238">
        <f>ROUND(E105*P105,2)</f>
        <v>0</v>
      </c>
      <c r="R105" s="240" t="s">
        <v>151</v>
      </c>
      <c r="S105" s="240" t="s">
        <v>128</v>
      </c>
      <c r="T105" s="241" t="s">
        <v>128</v>
      </c>
      <c r="U105" s="224">
        <v>0</v>
      </c>
      <c r="V105" s="224">
        <f>ROUND(E105*U105,2)</f>
        <v>0</v>
      </c>
      <c r="W105" s="224"/>
      <c r="X105" s="224" t="s">
        <v>157</v>
      </c>
      <c r="Y105" s="224" t="s">
        <v>130</v>
      </c>
      <c r="Z105" s="214"/>
      <c r="AA105" s="214"/>
      <c r="AB105" s="214"/>
      <c r="AC105" s="214"/>
      <c r="AD105" s="214"/>
      <c r="AE105" s="214"/>
      <c r="AF105" s="214"/>
      <c r="AG105" s="214" t="s">
        <v>158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5">
      <c r="A106" s="221"/>
      <c r="B106" s="222"/>
      <c r="C106" s="251"/>
      <c r="D106" s="244"/>
      <c r="E106" s="244"/>
      <c r="F106" s="244"/>
      <c r="G106" s="244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4"/>
      <c r="AA106" s="214"/>
      <c r="AB106" s="214"/>
      <c r="AC106" s="214"/>
      <c r="AD106" s="214"/>
      <c r="AE106" s="214"/>
      <c r="AF106" s="214"/>
      <c r="AG106" s="214" t="s">
        <v>136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5">
      <c r="A107" s="235">
        <v>32</v>
      </c>
      <c r="B107" s="236" t="s">
        <v>167</v>
      </c>
      <c r="C107" s="247" t="s">
        <v>168</v>
      </c>
      <c r="D107" s="237" t="s">
        <v>154</v>
      </c>
      <c r="E107" s="238">
        <v>9.017E-2</v>
      </c>
      <c r="F107" s="239"/>
      <c r="G107" s="240">
        <f>ROUND(E107*F107,2)</f>
        <v>0</v>
      </c>
      <c r="H107" s="239"/>
      <c r="I107" s="240">
        <f>ROUND(E107*H107,2)</f>
        <v>0</v>
      </c>
      <c r="J107" s="239"/>
      <c r="K107" s="240">
        <f>ROUND(E107*J107,2)</f>
        <v>0</v>
      </c>
      <c r="L107" s="240">
        <v>21</v>
      </c>
      <c r="M107" s="240">
        <f>G107*(1+L107/100)</f>
        <v>0</v>
      </c>
      <c r="N107" s="238">
        <v>0</v>
      </c>
      <c r="O107" s="238">
        <f>ROUND(E107*N107,2)</f>
        <v>0</v>
      </c>
      <c r="P107" s="238">
        <v>0</v>
      </c>
      <c r="Q107" s="238">
        <f>ROUND(E107*P107,2)</f>
        <v>0</v>
      </c>
      <c r="R107" s="240" t="s">
        <v>169</v>
      </c>
      <c r="S107" s="240" t="s">
        <v>128</v>
      </c>
      <c r="T107" s="241" t="s">
        <v>128</v>
      </c>
      <c r="U107" s="224">
        <v>6.0000000000000001E-3</v>
      </c>
      <c r="V107" s="224">
        <f>ROUND(E107*U107,2)</f>
        <v>0</v>
      </c>
      <c r="W107" s="224"/>
      <c r="X107" s="224" t="s">
        <v>157</v>
      </c>
      <c r="Y107" s="224" t="s">
        <v>130</v>
      </c>
      <c r="Z107" s="214"/>
      <c r="AA107" s="214"/>
      <c r="AB107" s="214"/>
      <c r="AC107" s="214"/>
      <c r="AD107" s="214"/>
      <c r="AE107" s="214"/>
      <c r="AF107" s="214"/>
      <c r="AG107" s="214" t="s">
        <v>158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5">
      <c r="A108" s="221"/>
      <c r="B108" s="222"/>
      <c r="C108" s="248" t="s">
        <v>170</v>
      </c>
      <c r="D108" s="242"/>
      <c r="E108" s="242"/>
      <c r="F108" s="242"/>
      <c r="G108" s="242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4"/>
      <c r="AA108" s="214"/>
      <c r="AB108" s="214"/>
      <c r="AC108" s="214"/>
      <c r="AD108" s="214"/>
      <c r="AE108" s="214"/>
      <c r="AF108" s="214"/>
      <c r="AG108" s="214" t="s">
        <v>133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5">
      <c r="A109" s="221"/>
      <c r="B109" s="222"/>
      <c r="C109" s="250"/>
      <c r="D109" s="243"/>
      <c r="E109" s="243"/>
      <c r="F109" s="243"/>
      <c r="G109" s="243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136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13" x14ac:dyDescent="0.25">
      <c r="A110" s="228" t="s">
        <v>122</v>
      </c>
      <c r="B110" s="229" t="s">
        <v>89</v>
      </c>
      <c r="C110" s="246" t="s">
        <v>90</v>
      </c>
      <c r="D110" s="230"/>
      <c r="E110" s="231"/>
      <c r="F110" s="232"/>
      <c r="G110" s="232">
        <f>SUMIF(AG111:AG117,"&lt;&gt;NOR",G111:G117)</f>
        <v>0</v>
      </c>
      <c r="H110" s="232"/>
      <c r="I110" s="232">
        <f>SUM(I111:I117)</f>
        <v>0</v>
      </c>
      <c r="J110" s="232"/>
      <c r="K110" s="232">
        <f>SUM(K111:K117)</f>
        <v>0</v>
      </c>
      <c r="L110" s="232"/>
      <c r="M110" s="232">
        <f>SUM(M111:M117)</f>
        <v>0</v>
      </c>
      <c r="N110" s="231"/>
      <c r="O110" s="231">
        <f>SUM(O111:O117)</f>
        <v>0</v>
      </c>
      <c r="P110" s="231"/>
      <c r="Q110" s="231">
        <f>SUM(Q111:Q117)</f>
        <v>0</v>
      </c>
      <c r="R110" s="232"/>
      <c r="S110" s="232"/>
      <c r="T110" s="233"/>
      <c r="U110" s="227"/>
      <c r="V110" s="227">
        <f>SUM(V111:V117)</f>
        <v>0.5</v>
      </c>
      <c r="W110" s="227"/>
      <c r="X110" s="227"/>
      <c r="Y110" s="227"/>
      <c r="AG110" t="s">
        <v>123</v>
      </c>
    </row>
    <row r="111" spans="1:60" outlineLevel="1" x14ac:dyDescent="0.25">
      <c r="A111" s="235">
        <v>33</v>
      </c>
      <c r="B111" s="236" t="s">
        <v>224</v>
      </c>
      <c r="C111" s="247" t="s">
        <v>225</v>
      </c>
      <c r="D111" s="237" t="s">
        <v>192</v>
      </c>
      <c r="E111" s="238">
        <v>5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38">
        <v>0</v>
      </c>
      <c r="O111" s="238">
        <f>ROUND(E111*N111,2)</f>
        <v>0</v>
      </c>
      <c r="P111" s="238">
        <v>0</v>
      </c>
      <c r="Q111" s="238">
        <f>ROUND(E111*P111,2)</f>
        <v>0</v>
      </c>
      <c r="R111" s="240" t="s">
        <v>226</v>
      </c>
      <c r="S111" s="240" t="s">
        <v>128</v>
      </c>
      <c r="T111" s="241" t="s">
        <v>128</v>
      </c>
      <c r="U111" s="224">
        <v>0.01</v>
      </c>
      <c r="V111" s="224">
        <f>ROUND(E111*U111,2)</f>
        <v>0.05</v>
      </c>
      <c r="W111" s="224"/>
      <c r="X111" s="224" t="s">
        <v>129</v>
      </c>
      <c r="Y111" s="224" t="s">
        <v>130</v>
      </c>
      <c r="Z111" s="214"/>
      <c r="AA111" s="214"/>
      <c r="AB111" s="214"/>
      <c r="AC111" s="214"/>
      <c r="AD111" s="214"/>
      <c r="AE111" s="214"/>
      <c r="AF111" s="214"/>
      <c r="AG111" s="214" t="s">
        <v>131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2" x14ac:dyDescent="0.25">
      <c r="A112" s="221"/>
      <c r="B112" s="222"/>
      <c r="C112" s="249" t="s">
        <v>227</v>
      </c>
      <c r="D112" s="225"/>
      <c r="E112" s="226">
        <v>5</v>
      </c>
      <c r="F112" s="224"/>
      <c r="G112" s="224"/>
      <c r="H112" s="224"/>
      <c r="I112" s="224"/>
      <c r="J112" s="224"/>
      <c r="K112" s="224"/>
      <c r="L112" s="224"/>
      <c r="M112" s="224"/>
      <c r="N112" s="223"/>
      <c r="O112" s="223"/>
      <c r="P112" s="223"/>
      <c r="Q112" s="223"/>
      <c r="R112" s="224"/>
      <c r="S112" s="224"/>
      <c r="T112" s="224"/>
      <c r="U112" s="224"/>
      <c r="V112" s="224"/>
      <c r="W112" s="224"/>
      <c r="X112" s="224"/>
      <c r="Y112" s="224"/>
      <c r="Z112" s="214"/>
      <c r="AA112" s="214"/>
      <c r="AB112" s="214"/>
      <c r="AC112" s="214"/>
      <c r="AD112" s="214"/>
      <c r="AE112" s="214"/>
      <c r="AF112" s="214"/>
      <c r="AG112" s="214" t="s">
        <v>135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5">
      <c r="A113" s="221"/>
      <c r="B113" s="222"/>
      <c r="C113" s="250"/>
      <c r="D113" s="243"/>
      <c r="E113" s="243"/>
      <c r="F113" s="243"/>
      <c r="G113" s="243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4"/>
      <c r="AA113" s="214"/>
      <c r="AB113" s="214"/>
      <c r="AC113" s="214"/>
      <c r="AD113" s="214"/>
      <c r="AE113" s="214"/>
      <c r="AF113" s="214"/>
      <c r="AG113" s="214" t="s">
        <v>136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ht="20" outlineLevel="1" x14ac:dyDescent="0.25">
      <c r="A114" s="235">
        <v>34</v>
      </c>
      <c r="B114" s="236" t="s">
        <v>228</v>
      </c>
      <c r="C114" s="247" t="s">
        <v>229</v>
      </c>
      <c r="D114" s="237" t="s">
        <v>192</v>
      </c>
      <c r="E114" s="238">
        <v>5</v>
      </c>
      <c r="F114" s="239"/>
      <c r="G114" s="240">
        <f>ROUND(E114*F114,2)</f>
        <v>0</v>
      </c>
      <c r="H114" s="239"/>
      <c r="I114" s="240">
        <f>ROUND(E114*H114,2)</f>
        <v>0</v>
      </c>
      <c r="J114" s="239"/>
      <c r="K114" s="240">
        <f>ROUND(E114*J114,2)</f>
        <v>0</v>
      </c>
      <c r="L114" s="240">
        <v>21</v>
      </c>
      <c r="M114" s="240">
        <f>G114*(1+L114/100)</f>
        <v>0</v>
      </c>
      <c r="N114" s="238">
        <v>6.9999999999999994E-5</v>
      </c>
      <c r="O114" s="238">
        <f>ROUND(E114*N114,2)</f>
        <v>0</v>
      </c>
      <c r="P114" s="238">
        <v>0</v>
      </c>
      <c r="Q114" s="238">
        <f>ROUND(E114*P114,2)</f>
        <v>0</v>
      </c>
      <c r="R114" s="240" t="s">
        <v>226</v>
      </c>
      <c r="S114" s="240" t="s">
        <v>128</v>
      </c>
      <c r="T114" s="241" t="s">
        <v>128</v>
      </c>
      <c r="U114" s="224">
        <v>0.09</v>
      </c>
      <c r="V114" s="224">
        <f>ROUND(E114*U114,2)</f>
        <v>0.45</v>
      </c>
      <c r="W114" s="224"/>
      <c r="X114" s="224" t="s">
        <v>129</v>
      </c>
      <c r="Y114" s="224" t="s">
        <v>130</v>
      </c>
      <c r="Z114" s="214"/>
      <c r="AA114" s="214"/>
      <c r="AB114" s="214"/>
      <c r="AC114" s="214"/>
      <c r="AD114" s="214"/>
      <c r="AE114" s="214"/>
      <c r="AF114" s="214"/>
      <c r="AG114" s="214" t="s">
        <v>131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2" x14ac:dyDescent="0.25">
      <c r="A115" s="221"/>
      <c r="B115" s="222"/>
      <c r="C115" s="248" t="s">
        <v>230</v>
      </c>
      <c r="D115" s="242"/>
      <c r="E115" s="242"/>
      <c r="F115" s="242"/>
      <c r="G115" s="242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133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2" x14ac:dyDescent="0.25">
      <c r="A116" s="221"/>
      <c r="B116" s="222"/>
      <c r="C116" s="249" t="s">
        <v>231</v>
      </c>
      <c r="D116" s="225"/>
      <c r="E116" s="226">
        <v>5</v>
      </c>
      <c r="F116" s="224"/>
      <c r="G116" s="224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4"/>
      <c r="AA116" s="214"/>
      <c r="AB116" s="214"/>
      <c r="AC116" s="214"/>
      <c r="AD116" s="214"/>
      <c r="AE116" s="214"/>
      <c r="AF116" s="214"/>
      <c r="AG116" s="214" t="s">
        <v>135</v>
      </c>
      <c r="AH116" s="214">
        <v>5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5">
      <c r="A117" s="221"/>
      <c r="B117" s="222"/>
      <c r="C117" s="250"/>
      <c r="D117" s="243"/>
      <c r="E117" s="243"/>
      <c r="F117" s="243"/>
      <c r="G117" s="243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136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13" x14ac:dyDescent="0.25">
      <c r="A118" s="228" t="s">
        <v>122</v>
      </c>
      <c r="B118" s="229" t="s">
        <v>91</v>
      </c>
      <c r="C118" s="246" t="s">
        <v>92</v>
      </c>
      <c r="D118" s="230"/>
      <c r="E118" s="231"/>
      <c r="F118" s="232"/>
      <c r="G118" s="232">
        <f>SUMIF(AG119:AG132,"&lt;&gt;NOR",G119:G132)</f>
        <v>0</v>
      </c>
      <c r="H118" s="232"/>
      <c r="I118" s="232">
        <f>SUM(I119:I132)</f>
        <v>0</v>
      </c>
      <c r="J118" s="232"/>
      <c r="K118" s="232">
        <f>SUM(K119:K132)</f>
        <v>0</v>
      </c>
      <c r="L118" s="232"/>
      <c r="M118" s="232">
        <f>SUM(M119:M132)</f>
        <v>0</v>
      </c>
      <c r="N118" s="231"/>
      <c r="O118" s="231">
        <f>SUM(O119:O132)</f>
        <v>0.04</v>
      </c>
      <c r="P118" s="231"/>
      <c r="Q118" s="231">
        <f>SUM(Q119:Q132)</f>
        <v>0</v>
      </c>
      <c r="R118" s="232"/>
      <c r="S118" s="232"/>
      <c r="T118" s="233"/>
      <c r="U118" s="227"/>
      <c r="V118" s="227">
        <f>SUM(V119:V132)</f>
        <v>21.839999999999996</v>
      </c>
      <c r="W118" s="227"/>
      <c r="X118" s="227"/>
      <c r="Y118" s="227"/>
      <c r="AG118" t="s">
        <v>123</v>
      </c>
    </row>
    <row r="119" spans="1:60" outlineLevel="1" x14ac:dyDescent="0.25">
      <c r="A119" s="235">
        <v>35</v>
      </c>
      <c r="B119" s="236" t="s">
        <v>232</v>
      </c>
      <c r="C119" s="247" t="s">
        <v>233</v>
      </c>
      <c r="D119" s="237" t="s">
        <v>126</v>
      </c>
      <c r="E119" s="238">
        <v>61.76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38">
        <v>1.4999999999999999E-4</v>
      </c>
      <c r="O119" s="238">
        <f>ROUND(E119*N119,2)</f>
        <v>0.01</v>
      </c>
      <c r="P119" s="238">
        <v>0</v>
      </c>
      <c r="Q119" s="238">
        <f>ROUND(E119*P119,2)</f>
        <v>0</v>
      </c>
      <c r="R119" s="240" t="s">
        <v>234</v>
      </c>
      <c r="S119" s="240" t="s">
        <v>128</v>
      </c>
      <c r="T119" s="241" t="s">
        <v>128</v>
      </c>
      <c r="U119" s="224">
        <v>0.03</v>
      </c>
      <c r="V119" s="224">
        <f>ROUND(E119*U119,2)</f>
        <v>1.85</v>
      </c>
      <c r="W119" s="224"/>
      <c r="X119" s="224" t="s">
        <v>129</v>
      </c>
      <c r="Y119" s="224" t="s">
        <v>130</v>
      </c>
      <c r="Z119" s="214"/>
      <c r="AA119" s="214"/>
      <c r="AB119" s="214"/>
      <c r="AC119" s="214"/>
      <c r="AD119" s="214"/>
      <c r="AE119" s="214"/>
      <c r="AF119" s="214"/>
      <c r="AG119" s="214" t="s">
        <v>131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2" x14ac:dyDescent="0.25">
      <c r="A120" s="221"/>
      <c r="B120" s="222"/>
      <c r="C120" s="249" t="s">
        <v>235</v>
      </c>
      <c r="D120" s="225"/>
      <c r="E120" s="226">
        <v>49.05</v>
      </c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135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5">
      <c r="A121" s="221"/>
      <c r="B121" s="222"/>
      <c r="C121" s="249" t="s">
        <v>236</v>
      </c>
      <c r="D121" s="225"/>
      <c r="E121" s="226">
        <v>12.71</v>
      </c>
      <c r="F121" s="224"/>
      <c r="G121" s="224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135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2" x14ac:dyDescent="0.25">
      <c r="A122" s="221"/>
      <c r="B122" s="222"/>
      <c r="C122" s="250"/>
      <c r="D122" s="243"/>
      <c r="E122" s="243"/>
      <c r="F122" s="243"/>
      <c r="G122" s="243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4"/>
      <c r="AA122" s="214"/>
      <c r="AB122" s="214"/>
      <c r="AC122" s="214"/>
      <c r="AD122" s="214"/>
      <c r="AE122" s="214"/>
      <c r="AF122" s="214"/>
      <c r="AG122" s="214" t="s">
        <v>136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0" outlineLevel="1" x14ac:dyDescent="0.25">
      <c r="A123" s="235">
        <v>36</v>
      </c>
      <c r="B123" s="236" t="s">
        <v>237</v>
      </c>
      <c r="C123" s="247" t="s">
        <v>238</v>
      </c>
      <c r="D123" s="237" t="s">
        <v>126</v>
      </c>
      <c r="E123" s="238">
        <v>61.76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21</v>
      </c>
      <c r="M123" s="240">
        <f>G123*(1+L123/100)</f>
        <v>0</v>
      </c>
      <c r="N123" s="238">
        <v>2.0000000000000001E-4</v>
      </c>
      <c r="O123" s="238">
        <f>ROUND(E123*N123,2)</f>
        <v>0.01</v>
      </c>
      <c r="P123" s="238">
        <v>0</v>
      </c>
      <c r="Q123" s="238">
        <f>ROUND(E123*P123,2)</f>
        <v>0</v>
      </c>
      <c r="R123" s="240" t="s">
        <v>234</v>
      </c>
      <c r="S123" s="240" t="s">
        <v>128</v>
      </c>
      <c r="T123" s="241" t="s">
        <v>128</v>
      </c>
      <c r="U123" s="224">
        <v>0.18</v>
      </c>
      <c r="V123" s="224">
        <f>ROUND(E123*U123,2)</f>
        <v>11.12</v>
      </c>
      <c r="W123" s="224"/>
      <c r="X123" s="224" t="s">
        <v>129</v>
      </c>
      <c r="Y123" s="224" t="s">
        <v>130</v>
      </c>
      <c r="Z123" s="214"/>
      <c r="AA123" s="214"/>
      <c r="AB123" s="214"/>
      <c r="AC123" s="214"/>
      <c r="AD123" s="214"/>
      <c r="AE123" s="214"/>
      <c r="AF123" s="214"/>
      <c r="AG123" s="214" t="s">
        <v>131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2" x14ac:dyDescent="0.25">
      <c r="A124" s="221"/>
      <c r="B124" s="222"/>
      <c r="C124" s="249" t="s">
        <v>239</v>
      </c>
      <c r="D124" s="225"/>
      <c r="E124" s="226">
        <v>61.76</v>
      </c>
      <c r="F124" s="224"/>
      <c r="G124" s="224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135</v>
      </c>
      <c r="AH124" s="214">
        <v>5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2" x14ac:dyDescent="0.25">
      <c r="A125" s="221"/>
      <c r="B125" s="222"/>
      <c r="C125" s="250"/>
      <c r="D125" s="243"/>
      <c r="E125" s="243"/>
      <c r="F125" s="243"/>
      <c r="G125" s="243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4"/>
      <c r="AA125" s="214"/>
      <c r="AB125" s="214"/>
      <c r="AC125" s="214"/>
      <c r="AD125" s="214"/>
      <c r="AE125" s="214"/>
      <c r="AF125" s="214"/>
      <c r="AG125" s="214" t="s">
        <v>136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0" outlineLevel="1" x14ac:dyDescent="0.25">
      <c r="A126" s="235">
        <v>37</v>
      </c>
      <c r="B126" s="236" t="s">
        <v>240</v>
      </c>
      <c r="C126" s="247" t="s">
        <v>241</v>
      </c>
      <c r="D126" s="237" t="s">
        <v>126</v>
      </c>
      <c r="E126" s="238">
        <v>61.76</v>
      </c>
      <c r="F126" s="239"/>
      <c r="G126" s="240">
        <f>ROUND(E126*F126,2)</f>
        <v>0</v>
      </c>
      <c r="H126" s="239"/>
      <c r="I126" s="240">
        <f>ROUND(E126*H126,2)</f>
        <v>0</v>
      </c>
      <c r="J126" s="239"/>
      <c r="K126" s="240">
        <f>ROUND(E126*J126,2)</f>
        <v>0</v>
      </c>
      <c r="L126" s="240">
        <v>21</v>
      </c>
      <c r="M126" s="240">
        <f>G126*(1+L126/100)</f>
        <v>0</v>
      </c>
      <c r="N126" s="238">
        <v>3.4000000000000002E-4</v>
      </c>
      <c r="O126" s="238">
        <f>ROUND(E126*N126,2)</f>
        <v>0.02</v>
      </c>
      <c r="P126" s="238">
        <v>0</v>
      </c>
      <c r="Q126" s="238">
        <f>ROUND(E126*P126,2)</f>
        <v>0</v>
      </c>
      <c r="R126" s="240" t="s">
        <v>234</v>
      </c>
      <c r="S126" s="240" t="s">
        <v>128</v>
      </c>
      <c r="T126" s="241" t="s">
        <v>128</v>
      </c>
      <c r="U126" s="224">
        <v>0.14000000000000001</v>
      </c>
      <c r="V126" s="224">
        <f>ROUND(E126*U126,2)</f>
        <v>8.65</v>
      </c>
      <c r="W126" s="224"/>
      <c r="X126" s="224" t="s">
        <v>129</v>
      </c>
      <c r="Y126" s="224" t="s">
        <v>130</v>
      </c>
      <c r="Z126" s="214"/>
      <c r="AA126" s="214"/>
      <c r="AB126" s="214"/>
      <c r="AC126" s="214"/>
      <c r="AD126" s="214"/>
      <c r="AE126" s="214"/>
      <c r="AF126" s="214"/>
      <c r="AG126" s="214" t="s">
        <v>131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5">
      <c r="A127" s="221"/>
      <c r="B127" s="222"/>
      <c r="C127" s="249" t="s">
        <v>239</v>
      </c>
      <c r="D127" s="225"/>
      <c r="E127" s="226">
        <v>61.76</v>
      </c>
      <c r="F127" s="224"/>
      <c r="G127" s="224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135</v>
      </c>
      <c r="AH127" s="214">
        <v>5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2" x14ac:dyDescent="0.25">
      <c r="A128" s="221"/>
      <c r="B128" s="222"/>
      <c r="C128" s="250"/>
      <c r="D128" s="243"/>
      <c r="E128" s="243"/>
      <c r="F128" s="243"/>
      <c r="G128" s="243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24"/>
      <c r="Z128" s="214"/>
      <c r="AA128" s="214"/>
      <c r="AB128" s="214"/>
      <c r="AC128" s="214"/>
      <c r="AD128" s="214"/>
      <c r="AE128" s="214"/>
      <c r="AF128" s="214"/>
      <c r="AG128" s="214" t="s">
        <v>136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5">
      <c r="A129" s="235">
        <v>38</v>
      </c>
      <c r="B129" s="236" t="s">
        <v>242</v>
      </c>
      <c r="C129" s="247" t="s">
        <v>243</v>
      </c>
      <c r="D129" s="237" t="s">
        <v>244</v>
      </c>
      <c r="E129" s="238">
        <v>2</v>
      </c>
      <c r="F129" s="239"/>
      <c r="G129" s="240">
        <f>ROUND(E129*F129,2)</f>
        <v>0</v>
      </c>
      <c r="H129" s="239"/>
      <c r="I129" s="240">
        <f>ROUND(E129*H129,2)</f>
        <v>0</v>
      </c>
      <c r="J129" s="239"/>
      <c r="K129" s="240">
        <f>ROUND(E129*J129,2)</f>
        <v>0</v>
      </c>
      <c r="L129" s="240">
        <v>21</v>
      </c>
      <c r="M129" s="240">
        <f>G129*(1+L129/100)</f>
        <v>0</v>
      </c>
      <c r="N129" s="238">
        <v>3.6000000000000002E-4</v>
      </c>
      <c r="O129" s="238">
        <f>ROUND(E129*N129,2)</f>
        <v>0</v>
      </c>
      <c r="P129" s="238">
        <v>0</v>
      </c>
      <c r="Q129" s="238">
        <f>ROUND(E129*P129,2)</f>
        <v>0</v>
      </c>
      <c r="R129" s="240" t="s">
        <v>234</v>
      </c>
      <c r="S129" s="240" t="s">
        <v>128</v>
      </c>
      <c r="T129" s="241" t="s">
        <v>128</v>
      </c>
      <c r="U129" s="224">
        <v>0.11</v>
      </c>
      <c r="V129" s="224">
        <f>ROUND(E129*U129,2)</f>
        <v>0.22</v>
      </c>
      <c r="W129" s="224"/>
      <c r="X129" s="224" t="s">
        <v>129</v>
      </c>
      <c r="Y129" s="224" t="s">
        <v>130</v>
      </c>
      <c r="Z129" s="214"/>
      <c r="AA129" s="214"/>
      <c r="AB129" s="214"/>
      <c r="AC129" s="214"/>
      <c r="AD129" s="214"/>
      <c r="AE129" s="214"/>
      <c r="AF129" s="214"/>
      <c r="AG129" s="214" t="s">
        <v>131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2" x14ac:dyDescent="0.25">
      <c r="A130" s="221"/>
      <c r="B130" s="222"/>
      <c r="C130" s="248" t="s">
        <v>245</v>
      </c>
      <c r="D130" s="242"/>
      <c r="E130" s="242"/>
      <c r="F130" s="242"/>
      <c r="G130" s="242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4"/>
      <c r="AA130" s="214"/>
      <c r="AB130" s="214"/>
      <c r="AC130" s="214"/>
      <c r="AD130" s="214"/>
      <c r="AE130" s="214"/>
      <c r="AF130" s="214"/>
      <c r="AG130" s="214" t="s">
        <v>133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45" t="str">
        <f>C130</f>
        <v>Lokální penetrace poškozených míst, zatmelení prohlubně na průměrnou tl. 2 mm, po zavadnutí rozmytí tmelu do ztracena.</v>
      </c>
      <c r="BB130" s="214"/>
      <c r="BC130" s="214"/>
      <c r="BD130" s="214"/>
      <c r="BE130" s="214"/>
      <c r="BF130" s="214"/>
      <c r="BG130" s="214"/>
      <c r="BH130" s="214"/>
    </row>
    <row r="131" spans="1:60" outlineLevel="2" x14ac:dyDescent="0.25">
      <c r="A131" s="221"/>
      <c r="B131" s="222"/>
      <c r="C131" s="249" t="s">
        <v>246</v>
      </c>
      <c r="D131" s="225"/>
      <c r="E131" s="226">
        <v>2</v>
      </c>
      <c r="F131" s="224"/>
      <c r="G131" s="224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4"/>
      <c r="AA131" s="214"/>
      <c r="AB131" s="214"/>
      <c r="AC131" s="214"/>
      <c r="AD131" s="214"/>
      <c r="AE131" s="214"/>
      <c r="AF131" s="214"/>
      <c r="AG131" s="214" t="s">
        <v>135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2" x14ac:dyDescent="0.25">
      <c r="A132" s="221"/>
      <c r="B132" s="222"/>
      <c r="C132" s="250"/>
      <c r="D132" s="243"/>
      <c r="E132" s="243"/>
      <c r="F132" s="243"/>
      <c r="G132" s="243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4"/>
      <c r="AA132" s="214"/>
      <c r="AB132" s="214"/>
      <c r="AC132" s="214"/>
      <c r="AD132" s="214"/>
      <c r="AE132" s="214"/>
      <c r="AF132" s="214"/>
      <c r="AG132" s="214" t="s">
        <v>136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x14ac:dyDescent="0.25">
      <c r="A133" s="3"/>
      <c r="B133" s="4"/>
      <c r="C133" s="252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AE133">
        <v>12</v>
      </c>
      <c r="AF133">
        <v>21</v>
      </c>
      <c r="AG133" t="s">
        <v>108</v>
      </c>
    </row>
    <row r="134" spans="1:60" ht="13" x14ac:dyDescent="0.25">
      <c r="A134" s="217"/>
      <c r="B134" s="218" t="s">
        <v>29</v>
      </c>
      <c r="C134" s="253"/>
      <c r="D134" s="219"/>
      <c r="E134" s="220"/>
      <c r="F134" s="220"/>
      <c r="G134" s="234">
        <f>G8+G26+G30+G47+G51+G55+G110+G118</f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E134">
        <f>SUMIF(L7:L132,AE133,G7:G132)</f>
        <v>0</v>
      </c>
      <c r="AF134">
        <f>SUMIF(L7:L132,AF133,G7:G132)</f>
        <v>0</v>
      </c>
      <c r="AG134" t="s">
        <v>247</v>
      </c>
    </row>
    <row r="135" spans="1:60" x14ac:dyDescent="0.25">
      <c r="C135" s="254"/>
      <c r="D135" s="10"/>
      <c r="AG135" t="s">
        <v>248</v>
      </c>
    </row>
    <row r="136" spans="1:60" x14ac:dyDescent="0.25">
      <c r="D136" s="10"/>
    </row>
    <row r="137" spans="1:60" x14ac:dyDescent="0.25">
      <c r="D137" s="10"/>
    </row>
    <row r="138" spans="1:60" x14ac:dyDescent="0.25">
      <c r="D138" s="10"/>
    </row>
    <row r="139" spans="1:60" x14ac:dyDescent="0.25">
      <c r="D139" s="10"/>
    </row>
    <row r="140" spans="1:60" x14ac:dyDescent="0.25">
      <c r="D140" s="10"/>
    </row>
    <row r="141" spans="1:60" x14ac:dyDescent="0.25">
      <c r="D141" s="10"/>
    </row>
    <row r="142" spans="1:60" x14ac:dyDescent="0.25">
      <c r="D142" s="10"/>
    </row>
    <row r="143" spans="1:60" x14ac:dyDescent="0.25">
      <c r="D143" s="10"/>
    </row>
    <row r="144" spans="1:60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KO15dsBKBE4NOWyF3syFxcatnLoS+v4GyRcG/FX80lQuqhffg6HOq0+F22jYTqC4r9Nd5w+Pk/3qEqOEyes5pQ==" saltValue="Qo1BrKARVOI/HaPn8erM6Q==" spinCount="100000" sheet="1" formatRows="0"/>
  <mergeCells count="56">
    <mergeCell ref="C130:G130"/>
    <mergeCell ref="C132:G132"/>
    <mergeCell ref="C113:G113"/>
    <mergeCell ref="C115:G115"/>
    <mergeCell ref="C117:G117"/>
    <mergeCell ref="C122:G122"/>
    <mergeCell ref="C125:G125"/>
    <mergeCell ref="C128:G128"/>
    <mergeCell ref="C100:G100"/>
    <mergeCell ref="C102:G102"/>
    <mergeCell ref="C104:G104"/>
    <mergeCell ref="C106:G106"/>
    <mergeCell ref="C108:G108"/>
    <mergeCell ref="C109:G109"/>
    <mergeCell ref="C86:G86"/>
    <mergeCell ref="C89:G89"/>
    <mergeCell ref="C93:G93"/>
    <mergeCell ref="C95:G95"/>
    <mergeCell ref="C96:G96"/>
    <mergeCell ref="C98:G98"/>
    <mergeCell ref="C70:G70"/>
    <mergeCell ref="C73:G73"/>
    <mergeCell ref="C76:G76"/>
    <mergeCell ref="C79:G79"/>
    <mergeCell ref="C81:G81"/>
    <mergeCell ref="C83:G83"/>
    <mergeCell ref="C57:G57"/>
    <mergeCell ref="C59:G59"/>
    <mergeCell ref="C61:G61"/>
    <mergeCell ref="C63:G63"/>
    <mergeCell ref="C65:G65"/>
    <mergeCell ref="C67:G67"/>
    <mergeCell ref="C43:G43"/>
    <mergeCell ref="C45:G45"/>
    <mergeCell ref="C46:G46"/>
    <mergeCell ref="C49:G49"/>
    <mergeCell ref="C50:G50"/>
    <mergeCell ref="C54:G54"/>
    <mergeCell ref="C29:G29"/>
    <mergeCell ref="C33:G33"/>
    <mergeCell ref="C35:G35"/>
    <mergeCell ref="C37:G37"/>
    <mergeCell ref="C39:G39"/>
    <mergeCell ref="C41:G41"/>
    <mergeCell ref="C14:G14"/>
    <mergeCell ref="C16:G16"/>
    <mergeCell ref="C18:G18"/>
    <mergeCell ref="C21:G21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55FB1-5AC2-438A-963A-73FBA3A95A3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36328125" customWidth="1"/>
    <col min="2" max="2" width="12.453125" style="178" customWidth="1"/>
    <col min="3" max="3" width="63.1796875" style="178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 x14ac:dyDescent="0.35">
      <c r="A1" s="199" t="s">
        <v>95</v>
      </c>
      <c r="B1" s="199"/>
      <c r="C1" s="199"/>
      <c r="D1" s="199"/>
      <c r="E1" s="199"/>
      <c r="F1" s="199"/>
      <c r="G1" s="199"/>
      <c r="AG1" t="s">
        <v>96</v>
      </c>
    </row>
    <row r="2" spans="1:60" ht="25" customHeight="1" x14ac:dyDescent="0.25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97</v>
      </c>
    </row>
    <row r="3" spans="1:60" ht="25" customHeight="1" x14ac:dyDescent="0.25">
      <c r="A3" s="200" t="s">
        <v>8</v>
      </c>
      <c r="B3" s="49" t="s">
        <v>57</v>
      </c>
      <c r="C3" s="203" t="s">
        <v>58</v>
      </c>
      <c r="D3" s="201"/>
      <c r="E3" s="201"/>
      <c r="F3" s="201"/>
      <c r="G3" s="202"/>
      <c r="AC3" s="178" t="s">
        <v>97</v>
      </c>
      <c r="AG3" t="s">
        <v>98</v>
      </c>
    </row>
    <row r="4" spans="1:60" ht="25" customHeight="1" x14ac:dyDescent="0.25">
      <c r="A4" s="204" t="s">
        <v>9</v>
      </c>
      <c r="B4" s="205" t="s">
        <v>61</v>
      </c>
      <c r="C4" s="206" t="s">
        <v>44</v>
      </c>
      <c r="D4" s="207"/>
      <c r="E4" s="207"/>
      <c r="F4" s="207"/>
      <c r="G4" s="208"/>
      <c r="AG4" t="s">
        <v>99</v>
      </c>
    </row>
    <row r="5" spans="1:60" x14ac:dyDescent="0.25">
      <c r="D5" s="10"/>
    </row>
    <row r="6" spans="1:60" ht="37.5" x14ac:dyDescent="0.25">
      <c r="A6" s="210" t="s">
        <v>100</v>
      </c>
      <c r="B6" s="212" t="s">
        <v>101</v>
      </c>
      <c r="C6" s="212" t="s">
        <v>102</v>
      </c>
      <c r="D6" s="211" t="s">
        <v>103</v>
      </c>
      <c r="E6" s="210" t="s">
        <v>104</v>
      </c>
      <c r="F6" s="209" t="s">
        <v>105</v>
      </c>
      <c r="G6" s="210" t="s">
        <v>29</v>
      </c>
      <c r="H6" s="213" t="s">
        <v>30</v>
      </c>
      <c r="I6" s="213" t="s">
        <v>106</v>
      </c>
      <c r="J6" s="213" t="s">
        <v>31</v>
      </c>
      <c r="K6" s="213" t="s">
        <v>107</v>
      </c>
      <c r="L6" s="213" t="s">
        <v>108</v>
      </c>
      <c r="M6" s="213" t="s">
        <v>109</v>
      </c>
      <c r="N6" s="213" t="s">
        <v>110</v>
      </c>
      <c r="O6" s="213" t="s">
        <v>111</v>
      </c>
      <c r="P6" s="213" t="s">
        <v>112</v>
      </c>
      <c r="Q6" s="213" t="s">
        <v>113</v>
      </c>
      <c r="R6" s="213" t="s">
        <v>114</v>
      </c>
      <c r="S6" s="213" t="s">
        <v>115</v>
      </c>
      <c r="T6" s="213" t="s">
        <v>116</v>
      </c>
      <c r="U6" s="213" t="s">
        <v>117</v>
      </c>
      <c r="V6" s="213" t="s">
        <v>118</v>
      </c>
      <c r="W6" s="213" t="s">
        <v>119</v>
      </c>
      <c r="X6" s="213" t="s">
        <v>120</v>
      </c>
      <c r="Y6" s="213" t="s">
        <v>121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ht="13" x14ac:dyDescent="0.25">
      <c r="A8" s="228" t="s">
        <v>122</v>
      </c>
      <c r="B8" s="229" t="s">
        <v>73</v>
      </c>
      <c r="C8" s="246" t="s">
        <v>74</v>
      </c>
      <c r="D8" s="230"/>
      <c r="E8" s="231"/>
      <c r="F8" s="232"/>
      <c r="G8" s="232">
        <f>SUMIF(AG9:AG30,"&lt;&gt;NOR",G9:G30)</f>
        <v>0</v>
      </c>
      <c r="H8" s="232"/>
      <c r="I8" s="232">
        <f>SUM(I9:I30)</f>
        <v>0</v>
      </c>
      <c r="J8" s="232"/>
      <c r="K8" s="232">
        <f>SUM(K9:K30)</f>
        <v>0</v>
      </c>
      <c r="L8" s="232"/>
      <c r="M8" s="232">
        <f>SUM(M9:M30)</f>
        <v>0</v>
      </c>
      <c r="N8" s="231"/>
      <c r="O8" s="231">
        <f>SUM(O9:O30)</f>
        <v>1.3199999999999998</v>
      </c>
      <c r="P8" s="231"/>
      <c r="Q8" s="231">
        <f>SUM(Q9:Q30)</f>
        <v>0</v>
      </c>
      <c r="R8" s="232"/>
      <c r="S8" s="232"/>
      <c r="T8" s="233"/>
      <c r="U8" s="227"/>
      <c r="V8" s="227">
        <f>SUM(V9:V30)</f>
        <v>25.02</v>
      </c>
      <c r="W8" s="227"/>
      <c r="X8" s="227"/>
      <c r="Y8" s="227"/>
      <c r="AG8" t="s">
        <v>123</v>
      </c>
    </row>
    <row r="9" spans="1:60" outlineLevel="1" x14ac:dyDescent="0.25">
      <c r="A9" s="235">
        <v>1</v>
      </c>
      <c r="B9" s="236" t="s">
        <v>124</v>
      </c>
      <c r="C9" s="247" t="s">
        <v>125</v>
      </c>
      <c r="D9" s="237" t="s">
        <v>126</v>
      </c>
      <c r="E9" s="238">
        <v>30.897500000000001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5.0400000000000002E-3</v>
      </c>
      <c r="O9" s="238">
        <f>ROUND(E9*N9,2)</f>
        <v>0.16</v>
      </c>
      <c r="P9" s="238">
        <v>0</v>
      </c>
      <c r="Q9" s="238">
        <f>ROUND(E9*P9,2)</f>
        <v>0</v>
      </c>
      <c r="R9" s="240" t="s">
        <v>127</v>
      </c>
      <c r="S9" s="240" t="s">
        <v>128</v>
      </c>
      <c r="T9" s="241" t="s">
        <v>128</v>
      </c>
      <c r="U9" s="224">
        <v>0.08</v>
      </c>
      <c r="V9" s="224">
        <f>ROUND(E9*U9,2)</f>
        <v>2.4700000000000002</v>
      </c>
      <c r="W9" s="224"/>
      <c r="X9" s="224" t="s">
        <v>129</v>
      </c>
      <c r="Y9" s="224" t="s">
        <v>130</v>
      </c>
      <c r="Z9" s="214"/>
      <c r="AA9" s="214"/>
      <c r="AB9" s="214"/>
      <c r="AC9" s="214"/>
      <c r="AD9" s="214"/>
      <c r="AE9" s="214"/>
      <c r="AF9" s="214"/>
      <c r="AG9" s="214" t="s">
        <v>131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5">
      <c r="A10" s="221"/>
      <c r="B10" s="222"/>
      <c r="C10" s="248" t="s">
        <v>132</v>
      </c>
      <c r="D10" s="242"/>
      <c r="E10" s="242"/>
      <c r="F10" s="242"/>
      <c r="G10" s="242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133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5">
      <c r="A11" s="221"/>
      <c r="B11" s="222"/>
      <c r="C11" s="249" t="s">
        <v>249</v>
      </c>
      <c r="D11" s="225"/>
      <c r="E11" s="226">
        <v>5.0999999999999996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135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5">
      <c r="A12" s="221"/>
      <c r="B12" s="222"/>
      <c r="C12" s="249" t="s">
        <v>250</v>
      </c>
      <c r="D12" s="225"/>
      <c r="E12" s="226">
        <v>4.5049999999999999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135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5">
      <c r="A13" s="221"/>
      <c r="B13" s="222"/>
      <c r="C13" s="249" t="s">
        <v>251</v>
      </c>
      <c r="D13" s="225"/>
      <c r="E13" s="226">
        <v>4.08</v>
      </c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135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5">
      <c r="A14" s="221"/>
      <c r="B14" s="222"/>
      <c r="C14" s="249" t="s">
        <v>252</v>
      </c>
      <c r="D14" s="225"/>
      <c r="E14" s="226">
        <v>4.5225</v>
      </c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135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3" x14ac:dyDescent="0.25">
      <c r="A15" s="221"/>
      <c r="B15" s="222"/>
      <c r="C15" s="249" t="s">
        <v>253</v>
      </c>
      <c r="D15" s="225"/>
      <c r="E15" s="226">
        <v>3.915</v>
      </c>
      <c r="F15" s="224"/>
      <c r="G15" s="224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135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5">
      <c r="A16" s="221"/>
      <c r="B16" s="222"/>
      <c r="C16" s="249" t="s">
        <v>254</v>
      </c>
      <c r="D16" s="225"/>
      <c r="E16" s="226">
        <v>8.7750000000000004</v>
      </c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135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5">
      <c r="A17" s="221"/>
      <c r="B17" s="222"/>
      <c r="C17" s="250"/>
      <c r="D17" s="243"/>
      <c r="E17" s="243"/>
      <c r="F17" s="243"/>
      <c r="G17" s="243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136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35">
        <v>2</v>
      </c>
      <c r="B18" s="236" t="s">
        <v>137</v>
      </c>
      <c r="C18" s="247" t="s">
        <v>138</v>
      </c>
      <c r="D18" s="237" t="s">
        <v>126</v>
      </c>
      <c r="E18" s="238">
        <v>30.897500000000001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38">
        <v>3.1850000000000003E-2</v>
      </c>
      <c r="O18" s="238">
        <f>ROUND(E18*N18,2)</f>
        <v>0.98</v>
      </c>
      <c r="P18" s="238">
        <v>0</v>
      </c>
      <c r="Q18" s="238">
        <f>ROUND(E18*P18,2)</f>
        <v>0</v>
      </c>
      <c r="R18" s="240" t="s">
        <v>127</v>
      </c>
      <c r="S18" s="240" t="s">
        <v>128</v>
      </c>
      <c r="T18" s="241" t="s">
        <v>128</v>
      </c>
      <c r="U18" s="224">
        <v>0.48</v>
      </c>
      <c r="V18" s="224">
        <f>ROUND(E18*U18,2)</f>
        <v>14.83</v>
      </c>
      <c r="W18" s="224"/>
      <c r="X18" s="224" t="s">
        <v>129</v>
      </c>
      <c r="Y18" s="224" t="s">
        <v>130</v>
      </c>
      <c r="Z18" s="214"/>
      <c r="AA18" s="214"/>
      <c r="AB18" s="214"/>
      <c r="AC18" s="214"/>
      <c r="AD18" s="214"/>
      <c r="AE18" s="214"/>
      <c r="AF18" s="214"/>
      <c r="AG18" s="214" t="s">
        <v>131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5">
      <c r="A19" s="221"/>
      <c r="B19" s="222"/>
      <c r="C19" s="248" t="s">
        <v>132</v>
      </c>
      <c r="D19" s="242"/>
      <c r="E19" s="242"/>
      <c r="F19" s="242"/>
      <c r="G19" s="242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133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5">
      <c r="A20" s="221"/>
      <c r="B20" s="222"/>
      <c r="C20" s="249" t="s">
        <v>255</v>
      </c>
      <c r="D20" s="225"/>
      <c r="E20" s="226">
        <v>30.897500000000001</v>
      </c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135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5">
      <c r="A21" s="221"/>
      <c r="B21" s="222"/>
      <c r="C21" s="250"/>
      <c r="D21" s="243"/>
      <c r="E21" s="243"/>
      <c r="F21" s="243"/>
      <c r="G21" s="243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136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5">
      <c r="A22" s="235">
        <v>3</v>
      </c>
      <c r="B22" s="236" t="s">
        <v>140</v>
      </c>
      <c r="C22" s="247" t="s">
        <v>141</v>
      </c>
      <c r="D22" s="237" t="s">
        <v>126</v>
      </c>
      <c r="E22" s="238">
        <v>30.897500000000001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38">
        <v>5.7000000000000002E-3</v>
      </c>
      <c r="O22" s="238">
        <f>ROUND(E22*N22,2)</f>
        <v>0.18</v>
      </c>
      <c r="P22" s="238">
        <v>0</v>
      </c>
      <c r="Q22" s="238">
        <f>ROUND(E22*P22,2)</f>
        <v>0</v>
      </c>
      <c r="R22" s="240" t="s">
        <v>127</v>
      </c>
      <c r="S22" s="240" t="s">
        <v>128</v>
      </c>
      <c r="T22" s="241" t="s">
        <v>128</v>
      </c>
      <c r="U22" s="224">
        <v>0.25</v>
      </c>
      <c r="V22" s="224">
        <f>ROUND(E22*U22,2)</f>
        <v>7.72</v>
      </c>
      <c r="W22" s="224"/>
      <c r="X22" s="224" t="s">
        <v>129</v>
      </c>
      <c r="Y22" s="224" t="s">
        <v>130</v>
      </c>
      <c r="Z22" s="214"/>
      <c r="AA22" s="214"/>
      <c r="AB22" s="214"/>
      <c r="AC22" s="214"/>
      <c r="AD22" s="214"/>
      <c r="AE22" s="214"/>
      <c r="AF22" s="214"/>
      <c r="AG22" s="214" t="s">
        <v>131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5">
      <c r="A23" s="221"/>
      <c r="B23" s="222"/>
      <c r="C23" s="248" t="s">
        <v>132</v>
      </c>
      <c r="D23" s="242"/>
      <c r="E23" s="242"/>
      <c r="F23" s="242"/>
      <c r="G23" s="242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133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5">
      <c r="A24" s="221"/>
      <c r="B24" s="222"/>
      <c r="C24" s="249" t="s">
        <v>249</v>
      </c>
      <c r="D24" s="225"/>
      <c r="E24" s="226">
        <v>5.0999999999999996</v>
      </c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135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3" x14ac:dyDescent="0.25">
      <c r="A25" s="221"/>
      <c r="B25" s="222"/>
      <c r="C25" s="249" t="s">
        <v>250</v>
      </c>
      <c r="D25" s="225"/>
      <c r="E25" s="226">
        <v>4.5049999999999999</v>
      </c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135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3" x14ac:dyDescent="0.25">
      <c r="A26" s="221"/>
      <c r="B26" s="222"/>
      <c r="C26" s="249" t="s">
        <v>251</v>
      </c>
      <c r="D26" s="225"/>
      <c r="E26" s="226">
        <v>4.08</v>
      </c>
      <c r="F26" s="224"/>
      <c r="G26" s="224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4"/>
      <c r="AA26" s="214"/>
      <c r="AB26" s="214"/>
      <c r="AC26" s="214"/>
      <c r="AD26" s="214"/>
      <c r="AE26" s="214"/>
      <c r="AF26" s="214"/>
      <c r="AG26" s="214" t="s">
        <v>135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3" x14ac:dyDescent="0.25">
      <c r="A27" s="221"/>
      <c r="B27" s="222"/>
      <c r="C27" s="249" t="s">
        <v>252</v>
      </c>
      <c r="D27" s="225"/>
      <c r="E27" s="226">
        <v>4.5225</v>
      </c>
      <c r="F27" s="224"/>
      <c r="G27" s="224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4"/>
      <c r="AA27" s="214"/>
      <c r="AB27" s="214"/>
      <c r="AC27" s="214"/>
      <c r="AD27" s="214"/>
      <c r="AE27" s="214"/>
      <c r="AF27" s="214"/>
      <c r="AG27" s="214" t="s">
        <v>135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3" x14ac:dyDescent="0.25">
      <c r="A28" s="221"/>
      <c r="B28" s="222"/>
      <c r="C28" s="249" t="s">
        <v>253</v>
      </c>
      <c r="D28" s="225"/>
      <c r="E28" s="226">
        <v>3.915</v>
      </c>
      <c r="F28" s="224"/>
      <c r="G28" s="22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135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3" x14ac:dyDescent="0.25">
      <c r="A29" s="221"/>
      <c r="B29" s="222"/>
      <c r="C29" s="249" t="s">
        <v>254</v>
      </c>
      <c r="D29" s="225"/>
      <c r="E29" s="226">
        <v>8.7750000000000004</v>
      </c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135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5">
      <c r="A30" s="221"/>
      <c r="B30" s="222"/>
      <c r="C30" s="250"/>
      <c r="D30" s="243"/>
      <c r="E30" s="243"/>
      <c r="F30" s="243"/>
      <c r="G30" s="243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136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13" x14ac:dyDescent="0.25">
      <c r="A31" s="228" t="s">
        <v>122</v>
      </c>
      <c r="B31" s="229" t="s">
        <v>75</v>
      </c>
      <c r="C31" s="246" t="s">
        <v>76</v>
      </c>
      <c r="D31" s="230"/>
      <c r="E31" s="231"/>
      <c r="F31" s="232"/>
      <c r="G31" s="232">
        <f>SUMIF(AG32:AG35,"&lt;&gt;NOR",G32:G35)</f>
        <v>0</v>
      </c>
      <c r="H31" s="232"/>
      <c r="I31" s="232">
        <f>SUM(I32:I35)</f>
        <v>0</v>
      </c>
      <c r="J31" s="232"/>
      <c r="K31" s="232">
        <f>SUM(K32:K35)</f>
        <v>0</v>
      </c>
      <c r="L31" s="232"/>
      <c r="M31" s="232">
        <f>SUM(M32:M35)</f>
        <v>0</v>
      </c>
      <c r="N31" s="231"/>
      <c r="O31" s="231">
        <f>SUM(O32:O35)</f>
        <v>0.01</v>
      </c>
      <c r="P31" s="231"/>
      <c r="Q31" s="231">
        <f>SUM(Q32:Q35)</f>
        <v>0</v>
      </c>
      <c r="R31" s="232"/>
      <c r="S31" s="232"/>
      <c r="T31" s="233"/>
      <c r="U31" s="227"/>
      <c r="V31" s="227">
        <f>SUM(V32:V35)</f>
        <v>0.83</v>
      </c>
      <c r="W31" s="227"/>
      <c r="X31" s="227"/>
      <c r="Y31" s="227"/>
      <c r="AG31" t="s">
        <v>123</v>
      </c>
    </row>
    <row r="32" spans="1:60" ht="20" outlineLevel="1" x14ac:dyDescent="0.25">
      <c r="A32" s="235">
        <v>4</v>
      </c>
      <c r="B32" s="236" t="s">
        <v>256</v>
      </c>
      <c r="C32" s="247" t="s">
        <v>257</v>
      </c>
      <c r="D32" s="237" t="s">
        <v>192</v>
      </c>
      <c r="E32" s="238">
        <v>1.95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6.1599999999999997E-3</v>
      </c>
      <c r="O32" s="238">
        <f>ROUND(E32*N32,2)</f>
        <v>0.01</v>
      </c>
      <c r="P32" s="238">
        <v>0</v>
      </c>
      <c r="Q32" s="238">
        <f>ROUND(E32*P32,2)</f>
        <v>0</v>
      </c>
      <c r="R32" s="240" t="s">
        <v>127</v>
      </c>
      <c r="S32" s="240" t="s">
        <v>128</v>
      </c>
      <c r="T32" s="241" t="s">
        <v>128</v>
      </c>
      <c r="U32" s="224">
        <v>0.42499999999999999</v>
      </c>
      <c r="V32" s="224">
        <f>ROUND(E32*U32,2)</f>
        <v>0.83</v>
      </c>
      <c r="W32" s="224"/>
      <c r="X32" s="224" t="s">
        <v>129</v>
      </c>
      <c r="Y32" s="224" t="s">
        <v>130</v>
      </c>
      <c r="Z32" s="214"/>
      <c r="AA32" s="214"/>
      <c r="AB32" s="214"/>
      <c r="AC32" s="214"/>
      <c r="AD32" s="214"/>
      <c r="AE32" s="214"/>
      <c r="AF32" s="214"/>
      <c r="AG32" s="214" t="s">
        <v>131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5">
      <c r="A33" s="221"/>
      <c r="B33" s="222"/>
      <c r="C33" s="248" t="s">
        <v>258</v>
      </c>
      <c r="D33" s="242"/>
      <c r="E33" s="242"/>
      <c r="F33" s="242"/>
      <c r="G33" s="242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133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45" t="str">
        <f>C33</f>
        <v>a poloplastických hmot na montážní pěnu, zapravení omítky pod parapetem, těsnění spáry mezi parapetem a rámem okna, dodávka silikonu.</v>
      </c>
      <c r="BB33" s="214"/>
      <c r="BC33" s="214"/>
      <c r="BD33" s="214"/>
      <c r="BE33" s="214"/>
      <c r="BF33" s="214"/>
      <c r="BG33" s="214"/>
      <c r="BH33" s="214"/>
    </row>
    <row r="34" spans="1:60" outlineLevel="2" x14ac:dyDescent="0.25">
      <c r="A34" s="221"/>
      <c r="B34" s="222"/>
      <c r="C34" s="249" t="s">
        <v>259</v>
      </c>
      <c r="D34" s="225"/>
      <c r="E34" s="226">
        <v>1.95</v>
      </c>
      <c r="F34" s="224"/>
      <c r="G34" s="224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135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5">
      <c r="A35" s="221"/>
      <c r="B35" s="222"/>
      <c r="C35" s="250"/>
      <c r="D35" s="243"/>
      <c r="E35" s="243"/>
      <c r="F35" s="243"/>
      <c r="G35" s="243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136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13" x14ac:dyDescent="0.25">
      <c r="A36" s="228" t="s">
        <v>122</v>
      </c>
      <c r="B36" s="229" t="s">
        <v>77</v>
      </c>
      <c r="C36" s="246" t="s">
        <v>78</v>
      </c>
      <c r="D36" s="230"/>
      <c r="E36" s="231"/>
      <c r="F36" s="232"/>
      <c r="G36" s="232">
        <f>SUMIF(AG37:AG43,"&lt;&gt;NOR",G37:G43)</f>
        <v>0</v>
      </c>
      <c r="H36" s="232"/>
      <c r="I36" s="232">
        <f>SUM(I37:I43)</f>
        <v>0</v>
      </c>
      <c r="J36" s="232"/>
      <c r="K36" s="232">
        <f>SUM(K37:K43)</f>
        <v>0</v>
      </c>
      <c r="L36" s="232"/>
      <c r="M36" s="232">
        <f>SUM(M37:M43)</f>
        <v>0</v>
      </c>
      <c r="N36" s="231"/>
      <c r="O36" s="231">
        <f>SUM(O37:O43)</f>
        <v>0</v>
      </c>
      <c r="P36" s="231"/>
      <c r="Q36" s="231">
        <f>SUM(Q37:Q43)</f>
        <v>0</v>
      </c>
      <c r="R36" s="232"/>
      <c r="S36" s="232"/>
      <c r="T36" s="233"/>
      <c r="U36" s="227"/>
      <c r="V36" s="227">
        <f>SUM(V37:V43)</f>
        <v>32.44</v>
      </c>
      <c r="W36" s="227"/>
      <c r="X36" s="227"/>
      <c r="Y36" s="227"/>
      <c r="AG36" t="s">
        <v>123</v>
      </c>
    </row>
    <row r="37" spans="1:60" ht="40" outlineLevel="1" x14ac:dyDescent="0.25">
      <c r="A37" s="235">
        <v>5</v>
      </c>
      <c r="B37" s="236" t="s">
        <v>146</v>
      </c>
      <c r="C37" s="247" t="s">
        <v>147</v>
      </c>
      <c r="D37" s="237" t="s">
        <v>126</v>
      </c>
      <c r="E37" s="238">
        <v>104.66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38">
        <v>4.0000000000000003E-5</v>
      </c>
      <c r="O37" s="238">
        <f>ROUND(E37*N37,2)</f>
        <v>0</v>
      </c>
      <c r="P37" s="238">
        <v>0</v>
      </c>
      <c r="Q37" s="238">
        <f>ROUND(E37*P37,2)</f>
        <v>0</v>
      </c>
      <c r="R37" s="240" t="s">
        <v>127</v>
      </c>
      <c r="S37" s="240" t="s">
        <v>128</v>
      </c>
      <c r="T37" s="241" t="s">
        <v>128</v>
      </c>
      <c r="U37" s="224">
        <v>0.31</v>
      </c>
      <c r="V37" s="224">
        <f>ROUND(E37*U37,2)</f>
        <v>32.44</v>
      </c>
      <c r="W37" s="224"/>
      <c r="X37" s="224" t="s">
        <v>129</v>
      </c>
      <c r="Y37" s="224" t="s">
        <v>130</v>
      </c>
      <c r="Z37" s="214"/>
      <c r="AA37" s="214"/>
      <c r="AB37" s="214"/>
      <c r="AC37" s="214"/>
      <c r="AD37" s="214"/>
      <c r="AE37" s="214"/>
      <c r="AF37" s="214"/>
      <c r="AG37" s="214" t="s">
        <v>131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5">
      <c r="A38" s="221"/>
      <c r="B38" s="222"/>
      <c r="C38" s="249" t="s">
        <v>260</v>
      </c>
      <c r="D38" s="225"/>
      <c r="E38" s="226">
        <v>20.38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135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3" x14ac:dyDescent="0.25">
      <c r="A39" s="221"/>
      <c r="B39" s="222"/>
      <c r="C39" s="249" t="s">
        <v>261</v>
      </c>
      <c r="D39" s="225"/>
      <c r="E39" s="226">
        <v>15.57</v>
      </c>
      <c r="F39" s="224"/>
      <c r="G39" s="224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4"/>
      <c r="AA39" s="214"/>
      <c r="AB39" s="214"/>
      <c r="AC39" s="214"/>
      <c r="AD39" s="214"/>
      <c r="AE39" s="214"/>
      <c r="AF39" s="214"/>
      <c r="AG39" s="214" t="s">
        <v>135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5">
      <c r="A40" s="221"/>
      <c r="B40" s="222"/>
      <c r="C40" s="249" t="s">
        <v>262</v>
      </c>
      <c r="D40" s="225"/>
      <c r="E40" s="226">
        <v>12.76</v>
      </c>
      <c r="F40" s="224"/>
      <c r="G40" s="224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135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5">
      <c r="A41" s="221"/>
      <c r="B41" s="222"/>
      <c r="C41" s="249" t="s">
        <v>263</v>
      </c>
      <c r="D41" s="225"/>
      <c r="E41" s="226">
        <v>30.69</v>
      </c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135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3" x14ac:dyDescent="0.25">
      <c r="A42" s="221"/>
      <c r="B42" s="222"/>
      <c r="C42" s="249" t="s">
        <v>264</v>
      </c>
      <c r="D42" s="225"/>
      <c r="E42" s="226">
        <v>25.26</v>
      </c>
      <c r="F42" s="224"/>
      <c r="G42" s="224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135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5">
      <c r="A43" s="221"/>
      <c r="B43" s="222"/>
      <c r="C43" s="250"/>
      <c r="D43" s="243"/>
      <c r="E43" s="243"/>
      <c r="F43" s="243"/>
      <c r="G43" s="243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136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13" x14ac:dyDescent="0.25">
      <c r="A44" s="228" t="s">
        <v>122</v>
      </c>
      <c r="B44" s="229" t="s">
        <v>79</v>
      </c>
      <c r="C44" s="246" t="s">
        <v>80</v>
      </c>
      <c r="D44" s="230"/>
      <c r="E44" s="231"/>
      <c r="F44" s="232"/>
      <c r="G44" s="232">
        <f>SUMIF(AG45:AG68,"&lt;&gt;NOR",G45:G68)</f>
        <v>0</v>
      </c>
      <c r="H44" s="232"/>
      <c r="I44" s="232">
        <f>SUM(I45:I68)</f>
        <v>0</v>
      </c>
      <c r="J44" s="232"/>
      <c r="K44" s="232">
        <f>SUM(K45:K68)</f>
        <v>0</v>
      </c>
      <c r="L44" s="232"/>
      <c r="M44" s="232">
        <f>SUM(M45:M68)</f>
        <v>0</v>
      </c>
      <c r="N44" s="231"/>
      <c r="O44" s="231">
        <f>SUM(O45:O68)</f>
        <v>0</v>
      </c>
      <c r="P44" s="231"/>
      <c r="Q44" s="231">
        <f>SUM(Q45:Q68)</f>
        <v>1.45</v>
      </c>
      <c r="R44" s="232"/>
      <c r="S44" s="232"/>
      <c r="T44" s="233"/>
      <c r="U44" s="227"/>
      <c r="V44" s="227">
        <f>SUM(V45:V68)</f>
        <v>11.09</v>
      </c>
      <c r="W44" s="227"/>
      <c r="X44" s="227"/>
      <c r="Y44" s="227"/>
      <c r="AG44" t="s">
        <v>123</v>
      </c>
    </row>
    <row r="45" spans="1:60" outlineLevel="1" x14ac:dyDescent="0.25">
      <c r="A45" s="235">
        <v>6</v>
      </c>
      <c r="B45" s="236" t="s">
        <v>265</v>
      </c>
      <c r="C45" s="247" t="s">
        <v>266</v>
      </c>
      <c r="D45" s="237" t="s">
        <v>192</v>
      </c>
      <c r="E45" s="238">
        <v>1.95</v>
      </c>
      <c r="F45" s="239"/>
      <c r="G45" s="240">
        <f>ROUND(E45*F45,2)</f>
        <v>0</v>
      </c>
      <c r="H45" s="239"/>
      <c r="I45" s="240">
        <f>ROUND(E45*H45,2)</f>
        <v>0</v>
      </c>
      <c r="J45" s="239"/>
      <c r="K45" s="240">
        <f>ROUND(E45*J45,2)</f>
        <v>0</v>
      </c>
      <c r="L45" s="240">
        <v>21</v>
      </c>
      <c r="M45" s="240">
        <f>G45*(1+L45/100)</f>
        <v>0</v>
      </c>
      <c r="N45" s="238">
        <v>0</v>
      </c>
      <c r="O45" s="238">
        <f>ROUND(E45*N45,2)</f>
        <v>0</v>
      </c>
      <c r="P45" s="238">
        <v>1.507E-2</v>
      </c>
      <c r="Q45" s="238">
        <f>ROUND(E45*P45,2)</f>
        <v>0.03</v>
      </c>
      <c r="R45" s="240" t="s">
        <v>151</v>
      </c>
      <c r="S45" s="240" t="s">
        <v>128</v>
      </c>
      <c r="T45" s="241" t="s">
        <v>128</v>
      </c>
      <c r="U45" s="224">
        <v>0.11</v>
      </c>
      <c r="V45" s="224">
        <f>ROUND(E45*U45,2)</f>
        <v>0.21</v>
      </c>
      <c r="W45" s="224"/>
      <c r="X45" s="224" t="s">
        <v>129</v>
      </c>
      <c r="Y45" s="224" t="s">
        <v>130</v>
      </c>
      <c r="Z45" s="214"/>
      <c r="AA45" s="214"/>
      <c r="AB45" s="214"/>
      <c r="AC45" s="214"/>
      <c r="AD45" s="214"/>
      <c r="AE45" s="214"/>
      <c r="AF45" s="214"/>
      <c r="AG45" s="214" t="s">
        <v>131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5">
      <c r="A46" s="221"/>
      <c r="B46" s="222"/>
      <c r="C46" s="249" t="s">
        <v>259</v>
      </c>
      <c r="D46" s="225"/>
      <c r="E46" s="226">
        <v>1.95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135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5">
      <c r="A47" s="221"/>
      <c r="B47" s="222"/>
      <c r="C47" s="250"/>
      <c r="D47" s="243"/>
      <c r="E47" s="243"/>
      <c r="F47" s="243"/>
      <c r="G47" s="243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136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0" outlineLevel="1" x14ac:dyDescent="0.25">
      <c r="A48" s="235">
        <v>7</v>
      </c>
      <c r="B48" s="236" t="s">
        <v>149</v>
      </c>
      <c r="C48" s="247" t="s">
        <v>150</v>
      </c>
      <c r="D48" s="237" t="s">
        <v>126</v>
      </c>
      <c r="E48" s="238">
        <v>30.897500000000001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0</v>
      </c>
      <c r="O48" s="238">
        <f>ROUND(E48*N48,2)</f>
        <v>0</v>
      </c>
      <c r="P48" s="238">
        <v>4.5999999999999999E-2</v>
      </c>
      <c r="Q48" s="238">
        <f>ROUND(E48*P48,2)</f>
        <v>1.42</v>
      </c>
      <c r="R48" s="240" t="s">
        <v>151</v>
      </c>
      <c r="S48" s="240" t="s">
        <v>128</v>
      </c>
      <c r="T48" s="241" t="s">
        <v>128</v>
      </c>
      <c r="U48" s="224">
        <v>0.26</v>
      </c>
      <c r="V48" s="224">
        <f>ROUND(E48*U48,2)</f>
        <v>8.0299999999999994</v>
      </c>
      <c r="W48" s="224"/>
      <c r="X48" s="224" t="s">
        <v>129</v>
      </c>
      <c r="Y48" s="224" t="s">
        <v>130</v>
      </c>
      <c r="Z48" s="214"/>
      <c r="AA48" s="214"/>
      <c r="AB48" s="214"/>
      <c r="AC48" s="214"/>
      <c r="AD48" s="214"/>
      <c r="AE48" s="214"/>
      <c r="AF48" s="214"/>
      <c r="AG48" s="214" t="s">
        <v>131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5">
      <c r="A49" s="221"/>
      <c r="B49" s="222"/>
      <c r="C49" s="249" t="s">
        <v>249</v>
      </c>
      <c r="D49" s="225"/>
      <c r="E49" s="226">
        <v>5.0999999999999996</v>
      </c>
      <c r="F49" s="224"/>
      <c r="G49" s="224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135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3" x14ac:dyDescent="0.25">
      <c r="A50" s="221"/>
      <c r="B50" s="222"/>
      <c r="C50" s="249" t="s">
        <v>250</v>
      </c>
      <c r="D50" s="225"/>
      <c r="E50" s="226">
        <v>4.5049999999999999</v>
      </c>
      <c r="F50" s="224"/>
      <c r="G50" s="224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135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3" x14ac:dyDescent="0.25">
      <c r="A51" s="221"/>
      <c r="B51" s="222"/>
      <c r="C51" s="249" t="s">
        <v>251</v>
      </c>
      <c r="D51" s="225"/>
      <c r="E51" s="226">
        <v>4.08</v>
      </c>
      <c r="F51" s="224"/>
      <c r="G51" s="224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4"/>
      <c r="AA51" s="214"/>
      <c r="AB51" s="214"/>
      <c r="AC51" s="214"/>
      <c r="AD51" s="214"/>
      <c r="AE51" s="214"/>
      <c r="AF51" s="214"/>
      <c r="AG51" s="214" t="s">
        <v>135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3" x14ac:dyDescent="0.25">
      <c r="A52" s="221"/>
      <c r="B52" s="222"/>
      <c r="C52" s="249" t="s">
        <v>252</v>
      </c>
      <c r="D52" s="225"/>
      <c r="E52" s="226">
        <v>4.5225</v>
      </c>
      <c r="F52" s="224"/>
      <c r="G52" s="224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135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3" x14ac:dyDescent="0.25">
      <c r="A53" s="221"/>
      <c r="B53" s="222"/>
      <c r="C53" s="249" t="s">
        <v>253</v>
      </c>
      <c r="D53" s="225"/>
      <c r="E53" s="226">
        <v>3.915</v>
      </c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135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3" x14ac:dyDescent="0.25">
      <c r="A54" s="221"/>
      <c r="B54" s="222"/>
      <c r="C54" s="249" t="s">
        <v>254</v>
      </c>
      <c r="D54" s="225"/>
      <c r="E54" s="226">
        <v>8.7750000000000004</v>
      </c>
      <c r="F54" s="224"/>
      <c r="G54" s="224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4"/>
      <c r="AA54" s="214"/>
      <c r="AB54" s="214"/>
      <c r="AC54" s="214"/>
      <c r="AD54" s="214"/>
      <c r="AE54" s="214"/>
      <c r="AF54" s="214"/>
      <c r="AG54" s="214" t="s">
        <v>135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5">
      <c r="A55" s="221"/>
      <c r="B55" s="222"/>
      <c r="C55" s="250"/>
      <c r="D55" s="243"/>
      <c r="E55" s="243"/>
      <c r="F55" s="243"/>
      <c r="G55" s="243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136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5">
      <c r="A56" s="235">
        <v>8</v>
      </c>
      <c r="B56" s="236" t="s">
        <v>152</v>
      </c>
      <c r="C56" s="247" t="s">
        <v>153</v>
      </c>
      <c r="D56" s="237" t="s">
        <v>154</v>
      </c>
      <c r="E56" s="238">
        <v>1.4506699999999999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40"/>
      <c r="S56" s="240" t="s">
        <v>155</v>
      </c>
      <c r="T56" s="241" t="s">
        <v>156</v>
      </c>
      <c r="U56" s="224">
        <v>0</v>
      </c>
      <c r="V56" s="224">
        <f>ROUND(E56*U56,2)</f>
        <v>0</v>
      </c>
      <c r="W56" s="224"/>
      <c r="X56" s="224" t="s">
        <v>157</v>
      </c>
      <c r="Y56" s="224" t="s">
        <v>130</v>
      </c>
      <c r="Z56" s="214"/>
      <c r="AA56" s="214"/>
      <c r="AB56" s="214"/>
      <c r="AC56" s="214"/>
      <c r="AD56" s="214"/>
      <c r="AE56" s="214"/>
      <c r="AF56" s="214"/>
      <c r="AG56" s="214" t="s">
        <v>158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2" x14ac:dyDescent="0.25">
      <c r="A57" s="221"/>
      <c r="B57" s="222"/>
      <c r="C57" s="251"/>
      <c r="D57" s="244"/>
      <c r="E57" s="244"/>
      <c r="F57" s="244"/>
      <c r="G57" s="24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136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35">
        <v>9</v>
      </c>
      <c r="B58" s="236" t="s">
        <v>159</v>
      </c>
      <c r="C58" s="247" t="s">
        <v>160</v>
      </c>
      <c r="D58" s="237" t="s">
        <v>154</v>
      </c>
      <c r="E58" s="238">
        <v>1.4506699999999999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40" t="s">
        <v>151</v>
      </c>
      <c r="S58" s="240" t="s">
        <v>128</v>
      </c>
      <c r="T58" s="241" t="s">
        <v>128</v>
      </c>
      <c r="U58" s="224">
        <v>0.49</v>
      </c>
      <c r="V58" s="224">
        <f>ROUND(E58*U58,2)</f>
        <v>0.71</v>
      </c>
      <c r="W58" s="224"/>
      <c r="X58" s="224" t="s">
        <v>157</v>
      </c>
      <c r="Y58" s="224" t="s">
        <v>130</v>
      </c>
      <c r="Z58" s="214"/>
      <c r="AA58" s="214"/>
      <c r="AB58" s="214"/>
      <c r="AC58" s="214"/>
      <c r="AD58" s="214"/>
      <c r="AE58" s="214"/>
      <c r="AF58" s="214"/>
      <c r="AG58" s="214" t="s">
        <v>158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5">
      <c r="A59" s="221"/>
      <c r="B59" s="222"/>
      <c r="C59" s="251"/>
      <c r="D59" s="244"/>
      <c r="E59" s="244"/>
      <c r="F59" s="244"/>
      <c r="G59" s="24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136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35">
        <v>10</v>
      </c>
      <c r="B60" s="236" t="s">
        <v>161</v>
      </c>
      <c r="C60" s="247" t="s">
        <v>162</v>
      </c>
      <c r="D60" s="237" t="s">
        <v>154</v>
      </c>
      <c r="E60" s="238">
        <v>14.50672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38">
        <v>0</v>
      </c>
      <c r="O60" s="238">
        <f>ROUND(E60*N60,2)</f>
        <v>0</v>
      </c>
      <c r="P60" s="238">
        <v>0</v>
      </c>
      <c r="Q60" s="238">
        <f>ROUND(E60*P60,2)</f>
        <v>0</v>
      </c>
      <c r="R60" s="240" t="s">
        <v>151</v>
      </c>
      <c r="S60" s="240" t="s">
        <v>128</v>
      </c>
      <c r="T60" s="241" t="s">
        <v>128</v>
      </c>
      <c r="U60" s="224">
        <v>0</v>
      </c>
      <c r="V60" s="224">
        <f>ROUND(E60*U60,2)</f>
        <v>0</v>
      </c>
      <c r="W60" s="224"/>
      <c r="X60" s="224" t="s">
        <v>157</v>
      </c>
      <c r="Y60" s="224" t="s">
        <v>130</v>
      </c>
      <c r="Z60" s="214"/>
      <c r="AA60" s="214"/>
      <c r="AB60" s="214"/>
      <c r="AC60" s="214"/>
      <c r="AD60" s="214"/>
      <c r="AE60" s="214"/>
      <c r="AF60" s="214"/>
      <c r="AG60" s="214" t="s">
        <v>158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5">
      <c r="A61" s="221"/>
      <c r="B61" s="222"/>
      <c r="C61" s="251"/>
      <c r="D61" s="244"/>
      <c r="E61" s="244"/>
      <c r="F61" s="244"/>
      <c r="G61" s="244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4"/>
      <c r="AA61" s="214"/>
      <c r="AB61" s="214"/>
      <c r="AC61" s="214"/>
      <c r="AD61" s="214"/>
      <c r="AE61" s="214"/>
      <c r="AF61" s="214"/>
      <c r="AG61" s="214" t="s">
        <v>136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5">
      <c r="A62" s="235">
        <v>11</v>
      </c>
      <c r="B62" s="236" t="s">
        <v>163</v>
      </c>
      <c r="C62" s="247" t="s">
        <v>164</v>
      </c>
      <c r="D62" s="237" t="s">
        <v>154</v>
      </c>
      <c r="E62" s="238">
        <v>1.4506699999999999</v>
      </c>
      <c r="F62" s="239"/>
      <c r="G62" s="240">
        <f>ROUND(E62*F62,2)</f>
        <v>0</v>
      </c>
      <c r="H62" s="239"/>
      <c r="I62" s="240">
        <f>ROUND(E62*H62,2)</f>
        <v>0</v>
      </c>
      <c r="J62" s="239"/>
      <c r="K62" s="240">
        <f>ROUND(E62*J62,2)</f>
        <v>0</v>
      </c>
      <c r="L62" s="240">
        <v>21</v>
      </c>
      <c r="M62" s="240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40" t="s">
        <v>151</v>
      </c>
      <c r="S62" s="240" t="s">
        <v>128</v>
      </c>
      <c r="T62" s="241" t="s">
        <v>128</v>
      </c>
      <c r="U62" s="224">
        <v>0.94199999999999995</v>
      </c>
      <c r="V62" s="224">
        <f>ROUND(E62*U62,2)</f>
        <v>1.37</v>
      </c>
      <c r="W62" s="224"/>
      <c r="X62" s="224" t="s">
        <v>157</v>
      </c>
      <c r="Y62" s="224" t="s">
        <v>130</v>
      </c>
      <c r="Z62" s="214"/>
      <c r="AA62" s="214"/>
      <c r="AB62" s="214"/>
      <c r="AC62" s="214"/>
      <c r="AD62" s="214"/>
      <c r="AE62" s="214"/>
      <c r="AF62" s="214"/>
      <c r="AG62" s="214" t="s">
        <v>158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2" x14ac:dyDescent="0.25">
      <c r="A63" s="221"/>
      <c r="B63" s="222"/>
      <c r="C63" s="251"/>
      <c r="D63" s="244"/>
      <c r="E63" s="244"/>
      <c r="F63" s="244"/>
      <c r="G63" s="24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136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5">
      <c r="A64" s="235">
        <v>12</v>
      </c>
      <c r="B64" s="236" t="s">
        <v>165</v>
      </c>
      <c r="C64" s="247" t="s">
        <v>166</v>
      </c>
      <c r="D64" s="237" t="s">
        <v>154</v>
      </c>
      <c r="E64" s="238">
        <v>7.2533599999999998</v>
      </c>
      <c r="F64" s="239"/>
      <c r="G64" s="240">
        <f>ROUND(E64*F64,2)</f>
        <v>0</v>
      </c>
      <c r="H64" s="239"/>
      <c r="I64" s="240">
        <f>ROUND(E64*H64,2)</f>
        <v>0</v>
      </c>
      <c r="J64" s="239"/>
      <c r="K64" s="240">
        <f>ROUND(E64*J64,2)</f>
        <v>0</v>
      </c>
      <c r="L64" s="240">
        <v>21</v>
      </c>
      <c r="M64" s="240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40" t="s">
        <v>151</v>
      </c>
      <c r="S64" s="240" t="s">
        <v>128</v>
      </c>
      <c r="T64" s="241" t="s">
        <v>128</v>
      </c>
      <c r="U64" s="224">
        <v>0.105</v>
      </c>
      <c r="V64" s="224">
        <f>ROUND(E64*U64,2)</f>
        <v>0.76</v>
      </c>
      <c r="W64" s="224"/>
      <c r="X64" s="224" t="s">
        <v>157</v>
      </c>
      <c r="Y64" s="224" t="s">
        <v>130</v>
      </c>
      <c r="Z64" s="214"/>
      <c r="AA64" s="214"/>
      <c r="AB64" s="214"/>
      <c r="AC64" s="214"/>
      <c r="AD64" s="214"/>
      <c r="AE64" s="214"/>
      <c r="AF64" s="214"/>
      <c r="AG64" s="214" t="s">
        <v>158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5">
      <c r="A65" s="221"/>
      <c r="B65" s="222"/>
      <c r="C65" s="251"/>
      <c r="D65" s="244"/>
      <c r="E65" s="244"/>
      <c r="F65" s="244"/>
      <c r="G65" s="244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136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5">
      <c r="A66" s="235">
        <v>13</v>
      </c>
      <c r="B66" s="236" t="s">
        <v>167</v>
      </c>
      <c r="C66" s="247" t="s">
        <v>168</v>
      </c>
      <c r="D66" s="237" t="s">
        <v>154</v>
      </c>
      <c r="E66" s="238">
        <v>1.4506699999999999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40" t="s">
        <v>169</v>
      </c>
      <c r="S66" s="240" t="s">
        <v>128</v>
      </c>
      <c r="T66" s="241" t="s">
        <v>128</v>
      </c>
      <c r="U66" s="224">
        <v>6.0000000000000001E-3</v>
      </c>
      <c r="V66" s="224">
        <f>ROUND(E66*U66,2)</f>
        <v>0.01</v>
      </c>
      <c r="W66" s="224"/>
      <c r="X66" s="224" t="s">
        <v>157</v>
      </c>
      <c r="Y66" s="224" t="s">
        <v>130</v>
      </c>
      <c r="Z66" s="214"/>
      <c r="AA66" s="214"/>
      <c r="AB66" s="214"/>
      <c r="AC66" s="214"/>
      <c r="AD66" s="214"/>
      <c r="AE66" s="214"/>
      <c r="AF66" s="214"/>
      <c r="AG66" s="214" t="s">
        <v>158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5">
      <c r="A67" s="221"/>
      <c r="B67" s="222"/>
      <c r="C67" s="248" t="s">
        <v>170</v>
      </c>
      <c r="D67" s="242"/>
      <c r="E67" s="242"/>
      <c r="F67" s="242"/>
      <c r="G67" s="242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133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5">
      <c r="A68" s="221"/>
      <c r="B68" s="222"/>
      <c r="C68" s="250"/>
      <c r="D68" s="243"/>
      <c r="E68" s="243"/>
      <c r="F68" s="243"/>
      <c r="G68" s="243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4"/>
      <c r="AA68" s="214"/>
      <c r="AB68" s="214"/>
      <c r="AC68" s="214"/>
      <c r="AD68" s="214"/>
      <c r="AE68" s="214"/>
      <c r="AF68" s="214"/>
      <c r="AG68" s="214" t="s">
        <v>136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13" x14ac:dyDescent="0.25">
      <c r="A69" s="228" t="s">
        <v>122</v>
      </c>
      <c r="B69" s="229" t="s">
        <v>81</v>
      </c>
      <c r="C69" s="246" t="s">
        <v>82</v>
      </c>
      <c r="D69" s="230"/>
      <c r="E69" s="231"/>
      <c r="F69" s="232"/>
      <c r="G69" s="232">
        <f>SUMIF(AG70:AG72,"&lt;&gt;NOR",G70:G72)</f>
        <v>0</v>
      </c>
      <c r="H69" s="232"/>
      <c r="I69" s="232">
        <f>SUM(I70:I72)</f>
        <v>0</v>
      </c>
      <c r="J69" s="232"/>
      <c r="K69" s="232">
        <f>SUM(K70:K72)</f>
        <v>0</v>
      </c>
      <c r="L69" s="232"/>
      <c r="M69" s="232">
        <f>SUM(M70:M72)</f>
        <v>0</v>
      </c>
      <c r="N69" s="231"/>
      <c r="O69" s="231">
        <f>SUM(O70:O72)</f>
        <v>0</v>
      </c>
      <c r="P69" s="231"/>
      <c r="Q69" s="231">
        <f>SUM(Q70:Q72)</f>
        <v>0</v>
      </c>
      <c r="R69" s="232"/>
      <c r="S69" s="232"/>
      <c r="T69" s="233"/>
      <c r="U69" s="227"/>
      <c r="V69" s="227">
        <f>SUM(V70:V72)</f>
        <v>1.25</v>
      </c>
      <c r="W69" s="227"/>
      <c r="X69" s="227"/>
      <c r="Y69" s="227"/>
      <c r="AG69" t="s">
        <v>123</v>
      </c>
    </row>
    <row r="70" spans="1:60" ht="20" outlineLevel="1" x14ac:dyDescent="0.25">
      <c r="A70" s="235">
        <v>14</v>
      </c>
      <c r="B70" s="236" t="s">
        <v>171</v>
      </c>
      <c r="C70" s="247" t="s">
        <v>172</v>
      </c>
      <c r="D70" s="237" t="s">
        <v>154</v>
      </c>
      <c r="E70" s="238">
        <v>1.33212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40" t="s">
        <v>173</v>
      </c>
      <c r="S70" s="240" t="s">
        <v>128</v>
      </c>
      <c r="T70" s="241" t="s">
        <v>128</v>
      </c>
      <c r="U70" s="224">
        <v>0.9385</v>
      </c>
      <c r="V70" s="224">
        <f>ROUND(E70*U70,2)</f>
        <v>1.25</v>
      </c>
      <c r="W70" s="224"/>
      <c r="X70" s="224" t="s">
        <v>174</v>
      </c>
      <c r="Y70" s="224" t="s">
        <v>130</v>
      </c>
      <c r="Z70" s="214"/>
      <c r="AA70" s="214"/>
      <c r="AB70" s="214"/>
      <c r="AC70" s="214"/>
      <c r="AD70" s="214"/>
      <c r="AE70" s="214"/>
      <c r="AF70" s="214"/>
      <c r="AG70" s="214" t="s">
        <v>175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5">
      <c r="A71" s="221"/>
      <c r="B71" s="222"/>
      <c r="C71" s="248" t="s">
        <v>176</v>
      </c>
      <c r="D71" s="242"/>
      <c r="E71" s="242"/>
      <c r="F71" s="242"/>
      <c r="G71" s="242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4"/>
      <c r="AA71" s="214"/>
      <c r="AB71" s="214"/>
      <c r="AC71" s="214"/>
      <c r="AD71" s="214"/>
      <c r="AE71" s="214"/>
      <c r="AF71" s="214"/>
      <c r="AG71" s="214" t="s">
        <v>133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2" x14ac:dyDescent="0.25">
      <c r="A72" s="221"/>
      <c r="B72" s="222"/>
      <c r="C72" s="250"/>
      <c r="D72" s="243"/>
      <c r="E72" s="243"/>
      <c r="F72" s="243"/>
      <c r="G72" s="243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4"/>
      <c r="AA72" s="214"/>
      <c r="AB72" s="214"/>
      <c r="AC72" s="214"/>
      <c r="AD72" s="214"/>
      <c r="AE72" s="214"/>
      <c r="AF72" s="214"/>
      <c r="AG72" s="214" t="s">
        <v>136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13" x14ac:dyDescent="0.25">
      <c r="A73" s="228" t="s">
        <v>122</v>
      </c>
      <c r="B73" s="229" t="s">
        <v>83</v>
      </c>
      <c r="C73" s="246" t="s">
        <v>84</v>
      </c>
      <c r="D73" s="230"/>
      <c r="E73" s="231"/>
      <c r="F73" s="232"/>
      <c r="G73" s="232">
        <f>SUMIF(AG74:AG76,"&lt;&gt;NOR",G74:G76)</f>
        <v>0</v>
      </c>
      <c r="H73" s="232"/>
      <c r="I73" s="232">
        <f>SUM(I74:I76)</f>
        <v>0</v>
      </c>
      <c r="J73" s="232"/>
      <c r="K73" s="232">
        <f>SUM(K74:K76)</f>
        <v>0</v>
      </c>
      <c r="L73" s="232"/>
      <c r="M73" s="232">
        <f>SUM(M74:M76)</f>
        <v>0</v>
      </c>
      <c r="N73" s="231"/>
      <c r="O73" s="231">
        <f>SUM(O74:O76)</f>
        <v>0</v>
      </c>
      <c r="P73" s="231"/>
      <c r="Q73" s="231">
        <f>SUM(Q74:Q76)</f>
        <v>0</v>
      </c>
      <c r="R73" s="232"/>
      <c r="S73" s="232"/>
      <c r="T73" s="233"/>
      <c r="U73" s="227"/>
      <c r="V73" s="227">
        <f>SUM(V74:V76)</f>
        <v>0</v>
      </c>
      <c r="W73" s="227"/>
      <c r="X73" s="227"/>
      <c r="Y73" s="227"/>
      <c r="AG73" t="s">
        <v>123</v>
      </c>
    </row>
    <row r="74" spans="1:60" outlineLevel="1" x14ac:dyDescent="0.25">
      <c r="A74" s="235">
        <v>15</v>
      </c>
      <c r="B74" s="236" t="s">
        <v>267</v>
      </c>
      <c r="C74" s="247" t="s">
        <v>268</v>
      </c>
      <c r="D74" s="237" t="s">
        <v>179</v>
      </c>
      <c r="E74" s="238">
        <v>1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38">
        <v>0</v>
      </c>
      <c r="O74" s="238">
        <f>ROUND(E74*N74,2)</f>
        <v>0</v>
      </c>
      <c r="P74" s="238">
        <v>0</v>
      </c>
      <c r="Q74" s="238">
        <f>ROUND(E74*P74,2)</f>
        <v>0</v>
      </c>
      <c r="R74" s="240"/>
      <c r="S74" s="240" t="s">
        <v>155</v>
      </c>
      <c r="T74" s="241" t="s">
        <v>180</v>
      </c>
      <c r="U74" s="224">
        <v>0</v>
      </c>
      <c r="V74" s="224">
        <f>ROUND(E74*U74,2)</f>
        <v>0</v>
      </c>
      <c r="W74" s="224"/>
      <c r="X74" s="224" t="s">
        <v>129</v>
      </c>
      <c r="Y74" s="224" t="s">
        <v>130</v>
      </c>
      <c r="Z74" s="214"/>
      <c r="AA74" s="214"/>
      <c r="AB74" s="214"/>
      <c r="AC74" s="214"/>
      <c r="AD74" s="214"/>
      <c r="AE74" s="214"/>
      <c r="AF74" s="214"/>
      <c r="AG74" s="214" t="s">
        <v>131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5">
      <c r="A75" s="221"/>
      <c r="B75" s="222"/>
      <c r="C75" s="249" t="s">
        <v>269</v>
      </c>
      <c r="D75" s="225"/>
      <c r="E75" s="226">
        <v>1</v>
      </c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135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2" x14ac:dyDescent="0.25">
      <c r="A76" s="221"/>
      <c r="B76" s="222"/>
      <c r="C76" s="250"/>
      <c r="D76" s="243"/>
      <c r="E76" s="243"/>
      <c r="F76" s="243"/>
      <c r="G76" s="243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136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13" x14ac:dyDescent="0.25">
      <c r="A77" s="228" t="s">
        <v>122</v>
      </c>
      <c r="B77" s="229" t="s">
        <v>85</v>
      </c>
      <c r="C77" s="246" t="s">
        <v>86</v>
      </c>
      <c r="D77" s="230"/>
      <c r="E77" s="231"/>
      <c r="F77" s="232"/>
      <c r="G77" s="232">
        <f>SUMIF(AG78:AG84,"&lt;&gt;NOR",G78:G84)</f>
        <v>0</v>
      </c>
      <c r="H77" s="232"/>
      <c r="I77" s="232">
        <f>SUM(I78:I84)</f>
        <v>0</v>
      </c>
      <c r="J77" s="232"/>
      <c r="K77" s="232">
        <f>SUM(K78:K84)</f>
        <v>0</v>
      </c>
      <c r="L77" s="232"/>
      <c r="M77" s="232">
        <f>SUM(M78:M84)</f>
        <v>0</v>
      </c>
      <c r="N77" s="231"/>
      <c r="O77" s="231">
        <f>SUM(O78:O84)</f>
        <v>0</v>
      </c>
      <c r="P77" s="231"/>
      <c r="Q77" s="231">
        <f>SUM(Q78:Q84)</f>
        <v>0</v>
      </c>
      <c r="R77" s="232"/>
      <c r="S77" s="232"/>
      <c r="T77" s="233"/>
      <c r="U77" s="227"/>
      <c r="V77" s="227">
        <f>SUM(V78:V84)</f>
        <v>0.48</v>
      </c>
      <c r="W77" s="227"/>
      <c r="X77" s="227"/>
      <c r="Y77" s="227"/>
      <c r="AG77" t="s">
        <v>123</v>
      </c>
    </row>
    <row r="78" spans="1:60" outlineLevel="1" x14ac:dyDescent="0.25">
      <c r="A78" s="235">
        <v>16</v>
      </c>
      <c r="B78" s="236" t="s">
        <v>177</v>
      </c>
      <c r="C78" s="247" t="s">
        <v>178</v>
      </c>
      <c r="D78" s="237" t="s">
        <v>179</v>
      </c>
      <c r="E78" s="238">
        <v>8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40"/>
      <c r="S78" s="240" t="s">
        <v>155</v>
      </c>
      <c r="T78" s="241" t="s">
        <v>180</v>
      </c>
      <c r="U78" s="224">
        <v>0.06</v>
      </c>
      <c r="V78" s="224">
        <f>ROUND(E78*U78,2)</f>
        <v>0.48</v>
      </c>
      <c r="W78" s="224"/>
      <c r="X78" s="224" t="s">
        <v>129</v>
      </c>
      <c r="Y78" s="224" t="s">
        <v>130</v>
      </c>
      <c r="Z78" s="214"/>
      <c r="AA78" s="214"/>
      <c r="AB78" s="214"/>
      <c r="AC78" s="214"/>
      <c r="AD78" s="214"/>
      <c r="AE78" s="214"/>
      <c r="AF78" s="214"/>
      <c r="AG78" s="214" t="s">
        <v>131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5">
      <c r="A79" s="221"/>
      <c r="B79" s="222"/>
      <c r="C79" s="249" t="s">
        <v>270</v>
      </c>
      <c r="D79" s="225"/>
      <c r="E79" s="226">
        <v>2</v>
      </c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4"/>
      <c r="AA79" s="214"/>
      <c r="AB79" s="214"/>
      <c r="AC79" s="214"/>
      <c r="AD79" s="214"/>
      <c r="AE79" s="214"/>
      <c r="AF79" s="214"/>
      <c r="AG79" s="214" t="s">
        <v>135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5">
      <c r="A80" s="221"/>
      <c r="B80" s="222"/>
      <c r="C80" s="249" t="s">
        <v>271</v>
      </c>
      <c r="D80" s="225"/>
      <c r="E80" s="226">
        <v>1</v>
      </c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135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5">
      <c r="A81" s="221"/>
      <c r="B81" s="222"/>
      <c r="C81" s="249" t="s">
        <v>272</v>
      </c>
      <c r="D81" s="225"/>
      <c r="E81" s="226">
        <v>1</v>
      </c>
      <c r="F81" s="224"/>
      <c r="G81" s="224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135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3" x14ac:dyDescent="0.25">
      <c r="A82" s="221"/>
      <c r="B82" s="222"/>
      <c r="C82" s="249" t="s">
        <v>273</v>
      </c>
      <c r="D82" s="225"/>
      <c r="E82" s="226">
        <v>2</v>
      </c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135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3" x14ac:dyDescent="0.25">
      <c r="A83" s="221"/>
      <c r="B83" s="222"/>
      <c r="C83" s="249" t="s">
        <v>274</v>
      </c>
      <c r="D83" s="225"/>
      <c r="E83" s="226">
        <v>2</v>
      </c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135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2" x14ac:dyDescent="0.25">
      <c r="A84" s="221"/>
      <c r="B84" s="222"/>
      <c r="C84" s="250"/>
      <c r="D84" s="243"/>
      <c r="E84" s="243"/>
      <c r="F84" s="243"/>
      <c r="G84" s="243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136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13" x14ac:dyDescent="0.25">
      <c r="A85" s="228" t="s">
        <v>122</v>
      </c>
      <c r="B85" s="229" t="s">
        <v>87</v>
      </c>
      <c r="C85" s="246" t="s">
        <v>88</v>
      </c>
      <c r="D85" s="230"/>
      <c r="E85" s="231"/>
      <c r="F85" s="232"/>
      <c r="G85" s="232">
        <f>SUMIF(AG86:AG195,"&lt;&gt;NOR",G86:G195)</f>
        <v>0</v>
      </c>
      <c r="H85" s="232"/>
      <c r="I85" s="232">
        <f>SUM(I86:I195)</f>
        <v>0</v>
      </c>
      <c r="J85" s="232"/>
      <c r="K85" s="232">
        <f>SUM(K86:K195)</f>
        <v>0</v>
      </c>
      <c r="L85" s="232"/>
      <c r="M85" s="232">
        <f>SUM(M86:M195)</f>
        <v>0</v>
      </c>
      <c r="N85" s="231"/>
      <c r="O85" s="231">
        <f>SUM(O86:O195)</f>
        <v>1.1399999999999999</v>
      </c>
      <c r="P85" s="231"/>
      <c r="Q85" s="231">
        <f>SUM(Q86:Q195)</f>
        <v>0.45</v>
      </c>
      <c r="R85" s="232"/>
      <c r="S85" s="232"/>
      <c r="T85" s="233"/>
      <c r="U85" s="227"/>
      <c r="V85" s="227">
        <f>SUM(V86:V195)</f>
        <v>106.69</v>
      </c>
      <c r="W85" s="227"/>
      <c r="X85" s="227"/>
      <c r="Y85" s="227"/>
      <c r="AG85" t="s">
        <v>123</v>
      </c>
    </row>
    <row r="86" spans="1:60" outlineLevel="1" x14ac:dyDescent="0.25">
      <c r="A86" s="235">
        <v>17</v>
      </c>
      <c r="B86" s="236" t="s">
        <v>182</v>
      </c>
      <c r="C86" s="247" t="s">
        <v>183</v>
      </c>
      <c r="D86" s="237" t="s">
        <v>126</v>
      </c>
      <c r="E86" s="238">
        <v>104.66</v>
      </c>
      <c r="F86" s="239"/>
      <c r="G86" s="240">
        <f>ROUND(E86*F86,2)</f>
        <v>0</v>
      </c>
      <c r="H86" s="239"/>
      <c r="I86" s="240">
        <f>ROUND(E86*H86,2)</f>
        <v>0</v>
      </c>
      <c r="J86" s="239"/>
      <c r="K86" s="240">
        <f>ROUND(E86*J86,2)</f>
        <v>0</v>
      </c>
      <c r="L86" s="240">
        <v>21</v>
      </c>
      <c r="M86" s="240">
        <f>G86*(1+L86/100)</f>
        <v>0</v>
      </c>
      <c r="N86" s="238">
        <v>0</v>
      </c>
      <c r="O86" s="238">
        <f>ROUND(E86*N86,2)</f>
        <v>0</v>
      </c>
      <c r="P86" s="238">
        <v>0</v>
      </c>
      <c r="Q86" s="238">
        <f>ROUND(E86*P86,2)</f>
        <v>0</v>
      </c>
      <c r="R86" s="240" t="s">
        <v>184</v>
      </c>
      <c r="S86" s="240" t="s">
        <v>128</v>
      </c>
      <c r="T86" s="241" t="s">
        <v>128</v>
      </c>
      <c r="U86" s="224">
        <v>0.02</v>
      </c>
      <c r="V86" s="224">
        <f>ROUND(E86*U86,2)</f>
        <v>2.09</v>
      </c>
      <c r="W86" s="224"/>
      <c r="X86" s="224" t="s">
        <v>129</v>
      </c>
      <c r="Y86" s="224" t="s">
        <v>130</v>
      </c>
      <c r="Z86" s="214"/>
      <c r="AA86" s="214"/>
      <c r="AB86" s="214"/>
      <c r="AC86" s="214"/>
      <c r="AD86" s="214"/>
      <c r="AE86" s="214"/>
      <c r="AF86" s="214"/>
      <c r="AG86" s="214" t="s">
        <v>131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5">
      <c r="A87" s="221"/>
      <c r="B87" s="222"/>
      <c r="C87" s="248" t="s">
        <v>185</v>
      </c>
      <c r="D87" s="242"/>
      <c r="E87" s="242"/>
      <c r="F87" s="242"/>
      <c r="G87" s="242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4"/>
      <c r="AA87" s="214"/>
      <c r="AB87" s="214"/>
      <c r="AC87" s="214"/>
      <c r="AD87" s="214"/>
      <c r="AE87" s="214"/>
      <c r="AF87" s="214"/>
      <c r="AG87" s="214" t="s">
        <v>133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2" x14ac:dyDescent="0.25">
      <c r="A88" s="221"/>
      <c r="B88" s="222"/>
      <c r="C88" s="249" t="s">
        <v>260</v>
      </c>
      <c r="D88" s="225"/>
      <c r="E88" s="226">
        <v>20.38</v>
      </c>
      <c r="F88" s="224"/>
      <c r="G88" s="224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135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3" x14ac:dyDescent="0.25">
      <c r="A89" s="221"/>
      <c r="B89" s="222"/>
      <c r="C89" s="249" t="s">
        <v>261</v>
      </c>
      <c r="D89" s="225"/>
      <c r="E89" s="226">
        <v>15.57</v>
      </c>
      <c r="F89" s="224"/>
      <c r="G89" s="224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135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3" x14ac:dyDescent="0.25">
      <c r="A90" s="221"/>
      <c r="B90" s="222"/>
      <c r="C90" s="249" t="s">
        <v>262</v>
      </c>
      <c r="D90" s="225"/>
      <c r="E90" s="226">
        <v>12.76</v>
      </c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135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3" x14ac:dyDescent="0.25">
      <c r="A91" s="221"/>
      <c r="B91" s="222"/>
      <c r="C91" s="249" t="s">
        <v>263</v>
      </c>
      <c r="D91" s="225"/>
      <c r="E91" s="226">
        <v>30.69</v>
      </c>
      <c r="F91" s="224"/>
      <c r="G91" s="224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4"/>
      <c r="AA91" s="214"/>
      <c r="AB91" s="214"/>
      <c r="AC91" s="214"/>
      <c r="AD91" s="214"/>
      <c r="AE91" s="214"/>
      <c r="AF91" s="214"/>
      <c r="AG91" s="214" t="s">
        <v>135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3" x14ac:dyDescent="0.25">
      <c r="A92" s="221"/>
      <c r="B92" s="222"/>
      <c r="C92" s="249" t="s">
        <v>264</v>
      </c>
      <c r="D92" s="225"/>
      <c r="E92" s="226">
        <v>25.26</v>
      </c>
      <c r="F92" s="224"/>
      <c r="G92" s="224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4"/>
      <c r="AA92" s="214"/>
      <c r="AB92" s="214"/>
      <c r="AC92" s="214"/>
      <c r="AD92" s="214"/>
      <c r="AE92" s="214"/>
      <c r="AF92" s="214"/>
      <c r="AG92" s="214" t="s">
        <v>135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5">
      <c r="A93" s="221"/>
      <c r="B93" s="222"/>
      <c r="C93" s="250"/>
      <c r="D93" s="243"/>
      <c r="E93" s="243"/>
      <c r="F93" s="243"/>
      <c r="G93" s="243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136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5">
      <c r="A94" s="235">
        <v>18</v>
      </c>
      <c r="B94" s="236" t="s">
        <v>186</v>
      </c>
      <c r="C94" s="247" t="s">
        <v>187</v>
      </c>
      <c r="D94" s="237" t="s">
        <v>126</v>
      </c>
      <c r="E94" s="238">
        <v>104.66</v>
      </c>
      <c r="F94" s="239"/>
      <c r="G94" s="240">
        <f>ROUND(E94*F94,2)</f>
        <v>0</v>
      </c>
      <c r="H94" s="239"/>
      <c r="I94" s="240">
        <f>ROUND(E94*H94,2)</f>
        <v>0</v>
      </c>
      <c r="J94" s="239"/>
      <c r="K94" s="240">
        <f>ROUND(E94*J94,2)</f>
        <v>0</v>
      </c>
      <c r="L94" s="240">
        <v>21</v>
      </c>
      <c r="M94" s="240">
        <f>G94*(1+L94/100)</f>
        <v>0</v>
      </c>
      <c r="N94" s="238">
        <v>0</v>
      </c>
      <c r="O94" s="238">
        <f>ROUND(E94*N94,2)</f>
        <v>0</v>
      </c>
      <c r="P94" s="238">
        <v>0</v>
      </c>
      <c r="Q94" s="238">
        <f>ROUND(E94*P94,2)</f>
        <v>0</v>
      </c>
      <c r="R94" s="240" t="s">
        <v>184</v>
      </c>
      <c r="S94" s="240" t="s">
        <v>128</v>
      </c>
      <c r="T94" s="241" t="s">
        <v>128</v>
      </c>
      <c r="U94" s="224">
        <v>0.15</v>
      </c>
      <c r="V94" s="224">
        <f>ROUND(E94*U94,2)</f>
        <v>15.7</v>
      </c>
      <c r="W94" s="224"/>
      <c r="X94" s="224" t="s">
        <v>129</v>
      </c>
      <c r="Y94" s="224" t="s">
        <v>130</v>
      </c>
      <c r="Z94" s="214"/>
      <c r="AA94" s="214"/>
      <c r="AB94" s="214"/>
      <c r="AC94" s="214"/>
      <c r="AD94" s="214"/>
      <c r="AE94" s="214"/>
      <c r="AF94" s="214"/>
      <c r="AG94" s="214" t="s">
        <v>131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2" x14ac:dyDescent="0.25">
      <c r="A95" s="221"/>
      <c r="B95" s="222"/>
      <c r="C95" s="248" t="s">
        <v>185</v>
      </c>
      <c r="D95" s="242"/>
      <c r="E95" s="242"/>
      <c r="F95" s="242"/>
      <c r="G95" s="242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4"/>
      <c r="AA95" s="214"/>
      <c r="AB95" s="214"/>
      <c r="AC95" s="214"/>
      <c r="AD95" s="214"/>
      <c r="AE95" s="214"/>
      <c r="AF95" s="214"/>
      <c r="AG95" s="214" t="s">
        <v>133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5">
      <c r="A96" s="221"/>
      <c r="B96" s="222"/>
      <c r="C96" s="249" t="s">
        <v>260</v>
      </c>
      <c r="D96" s="225"/>
      <c r="E96" s="226">
        <v>20.38</v>
      </c>
      <c r="F96" s="224"/>
      <c r="G96" s="224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135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3" x14ac:dyDescent="0.25">
      <c r="A97" s="221"/>
      <c r="B97" s="222"/>
      <c r="C97" s="249" t="s">
        <v>261</v>
      </c>
      <c r="D97" s="225"/>
      <c r="E97" s="226">
        <v>15.57</v>
      </c>
      <c r="F97" s="224"/>
      <c r="G97" s="224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4"/>
      <c r="AA97" s="214"/>
      <c r="AB97" s="214"/>
      <c r="AC97" s="214"/>
      <c r="AD97" s="214"/>
      <c r="AE97" s="214"/>
      <c r="AF97" s="214"/>
      <c r="AG97" s="214" t="s">
        <v>135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3" x14ac:dyDescent="0.25">
      <c r="A98" s="221"/>
      <c r="B98" s="222"/>
      <c r="C98" s="249" t="s">
        <v>262</v>
      </c>
      <c r="D98" s="225"/>
      <c r="E98" s="226">
        <v>12.76</v>
      </c>
      <c r="F98" s="224"/>
      <c r="G98" s="224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135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3" x14ac:dyDescent="0.25">
      <c r="A99" s="221"/>
      <c r="B99" s="222"/>
      <c r="C99" s="249" t="s">
        <v>263</v>
      </c>
      <c r="D99" s="225"/>
      <c r="E99" s="226">
        <v>30.69</v>
      </c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135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3" x14ac:dyDescent="0.25">
      <c r="A100" s="221"/>
      <c r="B100" s="222"/>
      <c r="C100" s="249" t="s">
        <v>264</v>
      </c>
      <c r="D100" s="225"/>
      <c r="E100" s="226">
        <v>25.26</v>
      </c>
      <c r="F100" s="224"/>
      <c r="G100" s="22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4"/>
      <c r="AA100" s="214"/>
      <c r="AB100" s="214"/>
      <c r="AC100" s="214"/>
      <c r="AD100" s="214"/>
      <c r="AE100" s="214"/>
      <c r="AF100" s="214"/>
      <c r="AG100" s="214" t="s">
        <v>135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2" x14ac:dyDescent="0.25">
      <c r="A101" s="221"/>
      <c r="B101" s="222"/>
      <c r="C101" s="250"/>
      <c r="D101" s="243"/>
      <c r="E101" s="243"/>
      <c r="F101" s="243"/>
      <c r="G101" s="243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4"/>
      <c r="AA101" s="214"/>
      <c r="AB101" s="214"/>
      <c r="AC101" s="214"/>
      <c r="AD101" s="214"/>
      <c r="AE101" s="214"/>
      <c r="AF101" s="214"/>
      <c r="AG101" s="214" t="s">
        <v>136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5">
      <c r="A102" s="235">
        <v>19</v>
      </c>
      <c r="B102" s="236" t="s">
        <v>188</v>
      </c>
      <c r="C102" s="247" t="s">
        <v>189</v>
      </c>
      <c r="D102" s="237" t="s">
        <v>126</v>
      </c>
      <c r="E102" s="238">
        <v>104.66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21</v>
      </c>
      <c r="M102" s="240">
        <f>G102*(1+L102/100)</f>
        <v>0</v>
      </c>
      <c r="N102" s="238">
        <v>0</v>
      </c>
      <c r="O102" s="238">
        <f>ROUND(E102*N102,2)</f>
        <v>0</v>
      </c>
      <c r="P102" s="238">
        <v>0</v>
      </c>
      <c r="Q102" s="238">
        <f>ROUND(E102*P102,2)</f>
        <v>0</v>
      </c>
      <c r="R102" s="240" t="s">
        <v>184</v>
      </c>
      <c r="S102" s="240" t="s">
        <v>128</v>
      </c>
      <c r="T102" s="241" t="s">
        <v>128</v>
      </c>
      <c r="U102" s="224">
        <v>0.05</v>
      </c>
      <c r="V102" s="224">
        <f>ROUND(E102*U102,2)</f>
        <v>5.23</v>
      </c>
      <c r="W102" s="224"/>
      <c r="X102" s="224" t="s">
        <v>129</v>
      </c>
      <c r="Y102" s="224" t="s">
        <v>130</v>
      </c>
      <c r="Z102" s="214"/>
      <c r="AA102" s="214"/>
      <c r="AB102" s="214"/>
      <c r="AC102" s="214"/>
      <c r="AD102" s="214"/>
      <c r="AE102" s="214"/>
      <c r="AF102" s="214"/>
      <c r="AG102" s="214" t="s">
        <v>131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5">
      <c r="A103" s="221"/>
      <c r="B103" s="222"/>
      <c r="C103" s="248" t="s">
        <v>185</v>
      </c>
      <c r="D103" s="242"/>
      <c r="E103" s="242"/>
      <c r="F103" s="242"/>
      <c r="G103" s="242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133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5">
      <c r="A104" s="221"/>
      <c r="B104" s="222"/>
      <c r="C104" s="249" t="s">
        <v>260</v>
      </c>
      <c r="D104" s="225"/>
      <c r="E104" s="226">
        <v>20.38</v>
      </c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4"/>
      <c r="AA104" s="214"/>
      <c r="AB104" s="214"/>
      <c r="AC104" s="214"/>
      <c r="AD104" s="214"/>
      <c r="AE104" s="214"/>
      <c r="AF104" s="214"/>
      <c r="AG104" s="214" t="s">
        <v>135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3" x14ac:dyDescent="0.25">
      <c r="A105" s="221"/>
      <c r="B105" s="222"/>
      <c r="C105" s="249" t="s">
        <v>261</v>
      </c>
      <c r="D105" s="225"/>
      <c r="E105" s="226">
        <v>15.57</v>
      </c>
      <c r="F105" s="224"/>
      <c r="G105" s="224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4"/>
      <c r="AA105" s="214"/>
      <c r="AB105" s="214"/>
      <c r="AC105" s="214"/>
      <c r="AD105" s="214"/>
      <c r="AE105" s="214"/>
      <c r="AF105" s="214"/>
      <c r="AG105" s="214" t="s">
        <v>135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3" x14ac:dyDescent="0.25">
      <c r="A106" s="221"/>
      <c r="B106" s="222"/>
      <c r="C106" s="249" t="s">
        <v>262</v>
      </c>
      <c r="D106" s="225"/>
      <c r="E106" s="226">
        <v>12.76</v>
      </c>
      <c r="F106" s="224"/>
      <c r="G106" s="224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4"/>
      <c r="AA106" s="214"/>
      <c r="AB106" s="214"/>
      <c r="AC106" s="214"/>
      <c r="AD106" s="214"/>
      <c r="AE106" s="214"/>
      <c r="AF106" s="214"/>
      <c r="AG106" s="214" t="s">
        <v>135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3" x14ac:dyDescent="0.25">
      <c r="A107" s="221"/>
      <c r="B107" s="222"/>
      <c r="C107" s="249" t="s">
        <v>263</v>
      </c>
      <c r="D107" s="225"/>
      <c r="E107" s="226">
        <v>30.69</v>
      </c>
      <c r="F107" s="224"/>
      <c r="G107" s="224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4"/>
      <c r="AA107" s="214"/>
      <c r="AB107" s="214"/>
      <c r="AC107" s="214"/>
      <c r="AD107" s="214"/>
      <c r="AE107" s="214"/>
      <c r="AF107" s="214"/>
      <c r="AG107" s="214" t="s">
        <v>135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3" x14ac:dyDescent="0.25">
      <c r="A108" s="221"/>
      <c r="B108" s="222"/>
      <c r="C108" s="249" t="s">
        <v>264</v>
      </c>
      <c r="D108" s="225"/>
      <c r="E108" s="226">
        <v>25.26</v>
      </c>
      <c r="F108" s="224"/>
      <c r="G108" s="224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4"/>
      <c r="AA108" s="214"/>
      <c r="AB108" s="214"/>
      <c r="AC108" s="214"/>
      <c r="AD108" s="214"/>
      <c r="AE108" s="214"/>
      <c r="AF108" s="214"/>
      <c r="AG108" s="214" t="s">
        <v>135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5">
      <c r="A109" s="221"/>
      <c r="B109" s="222"/>
      <c r="C109" s="250"/>
      <c r="D109" s="243"/>
      <c r="E109" s="243"/>
      <c r="F109" s="243"/>
      <c r="G109" s="243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136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5">
      <c r="A110" s="235">
        <v>20</v>
      </c>
      <c r="B110" s="236" t="s">
        <v>190</v>
      </c>
      <c r="C110" s="247" t="s">
        <v>191</v>
      </c>
      <c r="D110" s="237" t="s">
        <v>192</v>
      </c>
      <c r="E110" s="238">
        <v>106.62</v>
      </c>
      <c r="F110" s="239"/>
      <c r="G110" s="240">
        <f>ROUND(E110*F110,2)</f>
        <v>0</v>
      </c>
      <c r="H110" s="239"/>
      <c r="I110" s="240">
        <f>ROUND(E110*H110,2)</f>
        <v>0</v>
      </c>
      <c r="J110" s="239"/>
      <c r="K110" s="240">
        <f>ROUND(E110*J110,2)</f>
        <v>0</v>
      </c>
      <c r="L110" s="240">
        <v>21</v>
      </c>
      <c r="M110" s="240">
        <f>G110*(1+L110/100)</f>
        <v>0</v>
      </c>
      <c r="N110" s="238">
        <v>0</v>
      </c>
      <c r="O110" s="238">
        <f>ROUND(E110*N110,2)</f>
        <v>0</v>
      </c>
      <c r="P110" s="238">
        <v>8.0000000000000007E-5</v>
      </c>
      <c r="Q110" s="238">
        <f>ROUND(E110*P110,2)</f>
        <v>0.01</v>
      </c>
      <c r="R110" s="240" t="s">
        <v>184</v>
      </c>
      <c r="S110" s="240" t="s">
        <v>128</v>
      </c>
      <c r="T110" s="241" t="s">
        <v>128</v>
      </c>
      <c r="U110" s="224">
        <v>0.04</v>
      </c>
      <c r="V110" s="224">
        <f>ROUND(E110*U110,2)</f>
        <v>4.26</v>
      </c>
      <c r="W110" s="224"/>
      <c r="X110" s="224" t="s">
        <v>129</v>
      </c>
      <c r="Y110" s="224" t="s">
        <v>130</v>
      </c>
      <c r="Z110" s="214"/>
      <c r="AA110" s="214"/>
      <c r="AB110" s="214"/>
      <c r="AC110" s="214"/>
      <c r="AD110" s="214"/>
      <c r="AE110" s="214"/>
      <c r="AF110" s="214"/>
      <c r="AG110" s="214" t="s">
        <v>131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5">
      <c r="A111" s="221"/>
      <c r="B111" s="222"/>
      <c r="C111" s="249" t="s">
        <v>275</v>
      </c>
      <c r="D111" s="225"/>
      <c r="E111" s="226">
        <v>18</v>
      </c>
      <c r="F111" s="224"/>
      <c r="G111" s="224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4"/>
      <c r="AA111" s="214"/>
      <c r="AB111" s="214"/>
      <c r="AC111" s="214"/>
      <c r="AD111" s="214"/>
      <c r="AE111" s="214"/>
      <c r="AF111" s="214"/>
      <c r="AG111" s="214" t="s">
        <v>135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3" x14ac:dyDescent="0.25">
      <c r="A112" s="221"/>
      <c r="B112" s="222"/>
      <c r="C112" s="249" t="s">
        <v>276</v>
      </c>
      <c r="D112" s="225"/>
      <c r="E112" s="226">
        <v>15.86</v>
      </c>
      <c r="F112" s="224"/>
      <c r="G112" s="224"/>
      <c r="H112" s="224"/>
      <c r="I112" s="224"/>
      <c r="J112" s="224"/>
      <c r="K112" s="224"/>
      <c r="L112" s="224"/>
      <c r="M112" s="224"/>
      <c r="N112" s="223"/>
      <c r="O112" s="223"/>
      <c r="P112" s="223"/>
      <c r="Q112" s="223"/>
      <c r="R112" s="224"/>
      <c r="S112" s="224"/>
      <c r="T112" s="224"/>
      <c r="U112" s="224"/>
      <c r="V112" s="224"/>
      <c r="W112" s="224"/>
      <c r="X112" s="224"/>
      <c r="Y112" s="224"/>
      <c r="Z112" s="214"/>
      <c r="AA112" s="214"/>
      <c r="AB112" s="214"/>
      <c r="AC112" s="214"/>
      <c r="AD112" s="214"/>
      <c r="AE112" s="214"/>
      <c r="AF112" s="214"/>
      <c r="AG112" s="214" t="s">
        <v>135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3" x14ac:dyDescent="0.25">
      <c r="A113" s="221"/>
      <c r="B113" s="222"/>
      <c r="C113" s="249" t="s">
        <v>277</v>
      </c>
      <c r="D113" s="225"/>
      <c r="E113" s="226">
        <v>14.56</v>
      </c>
      <c r="F113" s="224"/>
      <c r="G113" s="224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4"/>
      <c r="AA113" s="214"/>
      <c r="AB113" s="214"/>
      <c r="AC113" s="214"/>
      <c r="AD113" s="214"/>
      <c r="AE113" s="214"/>
      <c r="AF113" s="214"/>
      <c r="AG113" s="214" t="s">
        <v>135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3" x14ac:dyDescent="0.25">
      <c r="A114" s="221"/>
      <c r="B114" s="222"/>
      <c r="C114" s="249" t="s">
        <v>278</v>
      </c>
      <c r="D114" s="225"/>
      <c r="E114" s="226">
        <v>8.1</v>
      </c>
      <c r="F114" s="224"/>
      <c r="G114" s="224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135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5">
      <c r="A115" s="221"/>
      <c r="B115" s="222"/>
      <c r="C115" s="249" t="s">
        <v>279</v>
      </c>
      <c r="D115" s="225"/>
      <c r="E115" s="226">
        <v>12.7</v>
      </c>
      <c r="F115" s="224"/>
      <c r="G115" s="224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135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3" x14ac:dyDescent="0.25">
      <c r="A116" s="221"/>
      <c r="B116" s="222"/>
      <c r="C116" s="249" t="s">
        <v>280</v>
      </c>
      <c r="D116" s="225"/>
      <c r="E116" s="226">
        <v>17.399999999999999</v>
      </c>
      <c r="F116" s="224"/>
      <c r="G116" s="224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4"/>
      <c r="AA116" s="214"/>
      <c r="AB116" s="214"/>
      <c r="AC116" s="214"/>
      <c r="AD116" s="214"/>
      <c r="AE116" s="214"/>
      <c r="AF116" s="214"/>
      <c r="AG116" s="214" t="s">
        <v>135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3" x14ac:dyDescent="0.25">
      <c r="A117" s="221"/>
      <c r="B117" s="222"/>
      <c r="C117" s="249" t="s">
        <v>281</v>
      </c>
      <c r="D117" s="225"/>
      <c r="E117" s="226">
        <v>20</v>
      </c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135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2" x14ac:dyDescent="0.25">
      <c r="A118" s="221"/>
      <c r="B118" s="222"/>
      <c r="C118" s="250"/>
      <c r="D118" s="243"/>
      <c r="E118" s="243"/>
      <c r="F118" s="243"/>
      <c r="G118" s="243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136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5">
      <c r="A119" s="235">
        <v>21</v>
      </c>
      <c r="B119" s="236" t="s">
        <v>194</v>
      </c>
      <c r="C119" s="247" t="s">
        <v>195</v>
      </c>
      <c r="D119" s="237" t="s">
        <v>192</v>
      </c>
      <c r="E119" s="238">
        <v>106.62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38">
        <v>2.4000000000000001E-4</v>
      </c>
      <c r="O119" s="238">
        <f>ROUND(E119*N119,2)</f>
        <v>0.03</v>
      </c>
      <c r="P119" s="238">
        <v>0</v>
      </c>
      <c r="Q119" s="238">
        <f>ROUND(E119*P119,2)</f>
        <v>0</v>
      </c>
      <c r="R119" s="240" t="s">
        <v>184</v>
      </c>
      <c r="S119" s="240" t="s">
        <v>128</v>
      </c>
      <c r="T119" s="241" t="s">
        <v>128</v>
      </c>
      <c r="U119" s="224">
        <v>0.18</v>
      </c>
      <c r="V119" s="224">
        <f>ROUND(E119*U119,2)</f>
        <v>19.190000000000001</v>
      </c>
      <c r="W119" s="224"/>
      <c r="X119" s="224" t="s">
        <v>129</v>
      </c>
      <c r="Y119" s="224" t="s">
        <v>130</v>
      </c>
      <c r="Z119" s="214"/>
      <c r="AA119" s="214"/>
      <c r="AB119" s="214"/>
      <c r="AC119" s="214"/>
      <c r="AD119" s="214"/>
      <c r="AE119" s="214"/>
      <c r="AF119" s="214"/>
      <c r="AG119" s="214" t="s">
        <v>131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2" x14ac:dyDescent="0.25">
      <c r="A120" s="221"/>
      <c r="B120" s="222"/>
      <c r="C120" s="249" t="s">
        <v>275</v>
      </c>
      <c r="D120" s="225"/>
      <c r="E120" s="226">
        <v>18</v>
      </c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135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5">
      <c r="A121" s="221"/>
      <c r="B121" s="222"/>
      <c r="C121" s="249" t="s">
        <v>276</v>
      </c>
      <c r="D121" s="225"/>
      <c r="E121" s="226">
        <v>15.86</v>
      </c>
      <c r="F121" s="224"/>
      <c r="G121" s="224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135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3" x14ac:dyDescent="0.25">
      <c r="A122" s="221"/>
      <c r="B122" s="222"/>
      <c r="C122" s="249" t="s">
        <v>277</v>
      </c>
      <c r="D122" s="225"/>
      <c r="E122" s="226">
        <v>14.56</v>
      </c>
      <c r="F122" s="224"/>
      <c r="G122" s="224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4"/>
      <c r="AA122" s="214"/>
      <c r="AB122" s="214"/>
      <c r="AC122" s="214"/>
      <c r="AD122" s="214"/>
      <c r="AE122" s="214"/>
      <c r="AF122" s="214"/>
      <c r="AG122" s="214" t="s">
        <v>135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3" x14ac:dyDescent="0.25">
      <c r="A123" s="221"/>
      <c r="B123" s="222"/>
      <c r="C123" s="249" t="s">
        <v>278</v>
      </c>
      <c r="D123" s="225"/>
      <c r="E123" s="226">
        <v>8.1</v>
      </c>
      <c r="F123" s="224"/>
      <c r="G123" s="224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135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3" x14ac:dyDescent="0.25">
      <c r="A124" s="221"/>
      <c r="B124" s="222"/>
      <c r="C124" s="249" t="s">
        <v>279</v>
      </c>
      <c r="D124" s="225"/>
      <c r="E124" s="226">
        <v>12.7</v>
      </c>
      <c r="F124" s="224"/>
      <c r="G124" s="224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135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3" x14ac:dyDescent="0.25">
      <c r="A125" s="221"/>
      <c r="B125" s="222"/>
      <c r="C125" s="249" t="s">
        <v>280</v>
      </c>
      <c r="D125" s="225"/>
      <c r="E125" s="226">
        <v>17.399999999999999</v>
      </c>
      <c r="F125" s="224"/>
      <c r="G125" s="224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4"/>
      <c r="AA125" s="214"/>
      <c r="AB125" s="214"/>
      <c r="AC125" s="214"/>
      <c r="AD125" s="214"/>
      <c r="AE125" s="214"/>
      <c r="AF125" s="214"/>
      <c r="AG125" s="214" t="s">
        <v>135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3" x14ac:dyDescent="0.25">
      <c r="A126" s="221"/>
      <c r="B126" s="222"/>
      <c r="C126" s="249" t="s">
        <v>281</v>
      </c>
      <c r="D126" s="225"/>
      <c r="E126" s="226">
        <v>20</v>
      </c>
      <c r="F126" s="224"/>
      <c r="G126" s="224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4"/>
      <c r="AA126" s="214"/>
      <c r="AB126" s="214"/>
      <c r="AC126" s="214"/>
      <c r="AD126" s="214"/>
      <c r="AE126" s="214"/>
      <c r="AF126" s="214"/>
      <c r="AG126" s="214" t="s">
        <v>135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5">
      <c r="A127" s="221"/>
      <c r="B127" s="222"/>
      <c r="C127" s="250"/>
      <c r="D127" s="243"/>
      <c r="E127" s="243"/>
      <c r="F127" s="243"/>
      <c r="G127" s="243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136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5">
      <c r="A128" s="235">
        <v>22</v>
      </c>
      <c r="B128" s="236" t="s">
        <v>196</v>
      </c>
      <c r="C128" s="247" t="s">
        <v>197</v>
      </c>
      <c r="D128" s="237" t="s">
        <v>192</v>
      </c>
      <c r="E128" s="238">
        <v>106.62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38">
        <v>3.0000000000000001E-5</v>
      </c>
      <c r="O128" s="238">
        <f>ROUND(E128*N128,2)</f>
        <v>0</v>
      </c>
      <c r="P128" s="238">
        <v>0</v>
      </c>
      <c r="Q128" s="238">
        <f>ROUND(E128*P128,2)</f>
        <v>0</v>
      </c>
      <c r="R128" s="240" t="s">
        <v>184</v>
      </c>
      <c r="S128" s="240" t="s">
        <v>128</v>
      </c>
      <c r="T128" s="241" t="s">
        <v>128</v>
      </c>
      <c r="U128" s="224">
        <v>0.2</v>
      </c>
      <c r="V128" s="224">
        <f>ROUND(E128*U128,2)</f>
        <v>21.32</v>
      </c>
      <c r="W128" s="224"/>
      <c r="X128" s="224" t="s">
        <v>129</v>
      </c>
      <c r="Y128" s="224" t="s">
        <v>130</v>
      </c>
      <c r="Z128" s="214"/>
      <c r="AA128" s="214"/>
      <c r="AB128" s="214"/>
      <c r="AC128" s="214"/>
      <c r="AD128" s="214"/>
      <c r="AE128" s="214"/>
      <c r="AF128" s="214"/>
      <c r="AG128" s="214" t="s">
        <v>131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5">
      <c r="A129" s="221"/>
      <c r="B129" s="222"/>
      <c r="C129" s="249" t="s">
        <v>282</v>
      </c>
      <c r="D129" s="225"/>
      <c r="E129" s="226">
        <v>106.62</v>
      </c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4"/>
      <c r="AA129" s="214"/>
      <c r="AB129" s="214"/>
      <c r="AC129" s="214"/>
      <c r="AD129" s="214"/>
      <c r="AE129" s="214"/>
      <c r="AF129" s="214"/>
      <c r="AG129" s="214" t="s">
        <v>135</v>
      </c>
      <c r="AH129" s="214">
        <v>5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2" x14ac:dyDescent="0.25">
      <c r="A130" s="221"/>
      <c r="B130" s="222"/>
      <c r="C130" s="250"/>
      <c r="D130" s="243"/>
      <c r="E130" s="243"/>
      <c r="F130" s="243"/>
      <c r="G130" s="243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4"/>
      <c r="AA130" s="214"/>
      <c r="AB130" s="214"/>
      <c r="AC130" s="214"/>
      <c r="AD130" s="214"/>
      <c r="AE130" s="214"/>
      <c r="AF130" s="214"/>
      <c r="AG130" s="214" t="s">
        <v>136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5">
      <c r="A131" s="235">
        <v>23</v>
      </c>
      <c r="B131" s="236" t="s">
        <v>199</v>
      </c>
      <c r="C131" s="247" t="s">
        <v>200</v>
      </c>
      <c r="D131" s="237" t="s">
        <v>126</v>
      </c>
      <c r="E131" s="238">
        <v>125.04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38">
        <v>0</v>
      </c>
      <c r="O131" s="238">
        <f>ROUND(E131*N131,2)</f>
        <v>0</v>
      </c>
      <c r="P131" s="238">
        <v>3.5000000000000001E-3</v>
      </c>
      <c r="Q131" s="238">
        <f>ROUND(E131*P131,2)</f>
        <v>0.44</v>
      </c>
      <c r="R131" s="240" t="s">
        <v>184</v>
      </c>
      <c r="S131" s="240" t="s">
        <v>128</v>
      </c>
      <c r="T131" s="241" t="s">
        <v>128</v>
      </c>
      <c r="U131" s="224">
        <v>0.11</v>
      </c>
      <c r="V131" s="224">
        <f>ROUND(E131*U131,2)</f>
        <v>13.75</v>
      </c>
      <c r="W131" s="224"/>
      <c r="X131" s="224" t="s">
        <v>129</v>
      </c>
      <c r="Y131" s="224" t="s">
        <v>130</v>
      </c>
      <c r="Z131" s="214"/>
      <c r="AA131" s="214"/>
      <c r="AB131" s="214"/>
      <c r="AC131" s="214"/>
      <c r="AD131" s="214"/>
      <c r="AE131" s="214"/>
      <c r="AF131" s="214"/>
      <c r="AG131" s="214" t="s">
        <v>131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2" x14ac:dyDescent="0.25">
      <c r="A132" s="221"/>
      <c r="B132" s="222"/>
      <c r="C132" s="249" t="s">
        <v>283</v>
      </c>
      <c r="D132" s="225"/>
      <c r="E132" s="226">
        <v>40.76</v>
      </c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4"/>
      <c r="AA132" s="214"/>
      <c r="AB132" s="214"/>
      <c r="AC132" s="214"/>
      <c r="AD132" s="214"/>
      <c r="AE132" s="214"/>
      <c r="AF132" s="214"/>
      <c r="AG132" s="214" t="s">
        <v>135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3" x14ac:dyDescent="0.25">
      <c r="A133" s="221"/>
      <c r="B133" s="222"/>
      <c r="C133" s="249" t="s">
        <v>284</v>
      </c>
      <c r="D133" s="225"/>
      <c r="E133" s="226">
        <v>15.57</v>
      </c>
      <c r="F133" s="224"/>
      <c r="G133" s="224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4"/>
      <c r="AA133" s="214"/>
      <c r="AB133" s="214"/>
      <c r="AC133" s="214"/>
      <c r="AD133" s="214"/>
      <c r="AE133" s="214"/>
      <c r="AF133" s="214"/>
      <c r="AG133" s="214" t="s">
        <v>135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5">
      <c r="A134" s="221"/>
      <c r="B134" s="222"/>
      <c r="C134" s="249" t="s">
        <v>285</v>
      </c>
      <c r="D134" s="225"/>
      <c r="E134" s="226">
        <v>12.76</v>
      </c>
      <c r="F134" s="224"/>
      <c r="G134" s="224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24"/>
      <c r="Z134" s="214"/>
      <c r="AA134" s="214"/>
      <c r="AB134" s="214"/>
      <c r="AC134" s="214"/>
      <c r="AD134" s="214"/>
      <c r="AE134" s="214"/>
      <c r="AF134" s="214"/>
      <c r="AG134" s="214" t="s">
        <v>135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3" x14ac:dyDescent="0.25">
      <c r="A135" s="221"/>
      <c r="B135" s="222"/>
      <c r="C135" s="249" t="s">
        <v>286</v>
      </c>
      <c r="D135" s="225"/>
      <c r="E135" s="226">
        <v>30.69</v>
      </c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4"/>
      <c r="AA135" s="214"/>
      <c r="AB135" s="214"/>
      <c r="AC135" s="214"/>
      <c r="AD135" s="214"/>
      <c r="AE135" s="214"/>
      <c r="AF135" s="214"/>
      <c r="AG135" s="214" t="s">
        <v>135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3" x14ac:dyDescent="0.25">
      <c r="A136" s="221"/>
      <c r="B136" s="222"/>
      <c r="C136" s="249" t="s">
        <v>287</v>
      </c>
      <c r="D136" s="225"/>
      <c r="E136" s="226">
        <v>25.26</v>
      </c>
      <c r="F136" s="224"/>
      <c r="G136" s="224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4"/>
      <c r="AA136" s="214"/>
      <c r="AB136" s="214"/>
      <c r="AC136" s="214"/>
      <c r="AD136" s="214"/>
      <c r="AE136" s="214"/>
      <c r="AF136" s="214"/>
      <c r="AG136" s="214" t="s">
        <v>135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2" x14ac:dyDescent="0.25">
      <c r="A137" s="221"/>
      <c r="B137" s="222"/>
      <c r="C137" s="250"/>
      <c r="D137" s="243"/>
      <c r="E137" s="243"/>
      <c r="F137" s="243"/>
      <c r="G137" s="243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24"/>
      <c r="Z137" s="214"/>
      <c r="AA137" s="214"/>
      <c r="AB137" s="214"/>
      <c r="AC137" s="214"/>
      <c r="AD137" s="214"/>
      <c r="AE137" s="214"/>
      <c r="AF137" s="214"/>
      <c r="AG137" s="214" t="s">
        <v>136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5">
      <c r="A138" s="235">
        <v>24</v>
      </c>
      <c r="B138" s="236" t="s">
        <v>202</v>
      </c>
      <c r="C138" s="247" t="s">
        <v>203</v>
      </c>
      <c r="D138" s="237" t="s">
        <v>126</v>
      </c>
      <c r="E138" s="238">
        <v>104.66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38">
        <v>2.3000000000000001E-4</v>
      </c>
      <c r="O138" s="238">
        <f>ROUND(E138*N138,2)</f>
        <v>0.02</v>
      </c>
      <c r="P138" s="238">
        <v>0</v>
      </c>
      <c r="Q138" s="238">
        <f>ROUND(E138*P138,2)</f>
        <v>0</v>
      </c>
      <c r="R138" s="240" t="s">
        <v>184</v>
      </c>
      <c r="S138" s="240" t="s">
        <v>128</v>
      </c>
      <c r="T138" s="241" t="s">
        <v>128</v>
      </c>
      <c r="U138" s="224">
        <v>0.22</v>
      </c>
      <c r="V138" s="224">
        <f>ROUND(E138*U138,2)</f>
        <v>23.03</v>
      </c>
      <c r="W138" s="224"/>
      <c r="X138" s="224" t="s">
        <v>129</v>
      </c>
      <c r="Y138" s="224" t="s">
        <v>130</v>
      </c>
      <c r="Z138" s="214"/>
      <c r="AA138" s="214"/>
      <c r="AB138" s="214"/>
      <c r="AC138" s="214"/>
      <c r="AD138" s="214"/>
      <c r="AE138" s="214"/>
      <c r="AF138" s="214"/>
      <c r="AG138" s="214" t="s">
        <v>131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2" x14ac:dyDescent="0.25">
      <c r="A139" s="221"/>
      <c r="B139" s="222"/>
      <c r="C139" s="248" t="s">
        <v>204</v>
      </c>
      <c r="D139" s="242"/>
      <c r="E139" s="242"/>
      <c r="F139" s="242"/>
      <c r="G139" s="242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24"/>
      <c r="Z139" s="214"/>
      <c r="AA139" s="214"/>
      <c r="AB139" s="214"/>
      <c r="AC139" s="214"/>
      <c r="AD139" s="214"/>
      <c r="AE139" s="214"/>
      <c r="AF139" s="214"/>
      <c r="AG139" s="214" t="s">
        <v>133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2" x14ac:dyDescent="0.25">
      <c r="A140" s="221"/>
      <c r="B140" s="222"/>
      <c r="C140" s="249" t="s">
        <v>260</v>
      </c>
      <c r="D140" s="225"/>
      <c r="E140" s="226">
        <v>20.38</v>
      </c>
      <c r="F140" s="224"/>
      <c r="G140" s="224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4"/>
      <c r="AA140" s="214"/>
      <c r="AB140" s="214"/>
      <c r="AC140" s="214"/>
      <c r="AD140" s="214"/>
      <c r="AE140" s="214"/>
      <c r="AF140" s="214"/>
      <c r="AG140" s="214" t="s">
        <v>135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5">
      <c r="A141" s="221"/>
      <c r="B141" s="222"/>
      <c r="C141" s="249" t="s">
        <v>261</v>
      </c>
      <c r="D141" s="225"/>
      <c r="E141" s="226">
        <v>15.57</v>
      </c>
      <c r="F141" s="224"/>
      <c r="G141" s="224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24"/>
      <c r="Z141" s="214"/>
      <c r="AA141" s="214"/>
      <c r="AB141" s="214"/>
      <c r="AC141" s="214"/>
      <c r="AD141" s="214"/>
      <c r="AE141" s="214"/>
      <c r="AF141" s="214"/>
      <c r="AG141" s="214" t="s">
        <v>135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3" x14ac:dyDescent="0.25">
      <c r="A142" s="221"/>
      <c r="B142" s="222"/>
      <c r="C142" s="249" t="s">
        <v>262</v>
      </c>
      <c r="D142" s="225"/>
      <c r="E142" s="226">
        <v>12.76</v>
      </c>
      <c r="F142" s="224"/>
      <c r="G142" s="224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4"/>
      <c r="AA142" s="214"/>
      <c r="AB142" s="214"/>
      <c r="AC142" s="214"/>
      <c r="AD142" s="214"/>
      <c r="AE142" s="214"/>
      <c r="AF142" s="214"/>
      <c r="AG142" s="214" t="s">
        <v>135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5">
      <c r="A143" s="221"/>
      <c r="B143" s="222"/>
      <c r="C143" s="249" t="s">
        <v>263</v>
      </c>
      <c r="D143" s="225"/>
      <c r="E143" s="226">
        <v>30.69</v>
      </c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24"/>
      <c r="Z143" s="214"/>
      <c r="AA143" s="214"/>
      <c r="AB143" s="214"/>
      <c r="AC143" s="214"/>
      <c r="AD143" s="214"/>
      <c r="AE143" s="214"/>
      <c r="AF143" s="214"/>
      <c r="AG143" s="214" t="s">
        <v>135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3" x14ac:dyDescent="0.25">
      <c r="A144" s="221"/>
      <c r="B144" s="222"/>
      <c r="C144" s="249" t="s">
        <v>264</v>
      </c>
      <c r="D144" s="225"/>
      <c r="E144" s="226">
        <v>25.26</v>
      </c>
      <c r="F144" s="224"/>
      <c r="G144" s="224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4"/>
      <c r="AA144" s="214"/>
      <c r="AB144" s="214"/>
      <c r="AC144" s="214"/>
      <c r="AD144" s="214"/>
      <c r="AE144" s="214"/>
      <c r="AF144" s="214"/>
      <c r="AG144" s="214" t="s">
        <v>135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2" x14ac:dyDescent="0.25">
      <c r="A145" s="221"/>
      <c r="B145" s="222"/>
      <c r="C145" s="250"/>
      <c r="D145" s="243"/>
      <c r="E145" s="243"/>
      <c r="F145" s="243"/>
      <c r="G145" s="243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24"/>
      <c r="Z145" s="214"/>
      <c r="AA145" s="214"/>
      <c r="AB145" s="214"/>
      <c r="AC145" s="214"/>
      <c r="AD145" s="214"/>
      <c r="AE145" s="214"/>
      <c r="AF145" s="214"/>
      <c r="AG145" s="214" t="s">
        <v>136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5">
      <c r="A146" s="235">
        <v>25</v>
      </c>
      <c r="B146" s="236" t="s">
        <v>205</v>
      </c>
      <c r="C146" s="247" t="s">
        <v>206</v>
      </c>
      <c r="D146" s="237" t="s">
        <v>207</v>
      </c>
      <c r="E146" s="238">
        <v>20.931999999999999</v>
      </c>
      <c r="F146" s="239"/>
      <c r="G146" s="240">
        <f>ROUND(E146*F146,2)</f>
        <v>0</v>
      </c>
      <c r="H146" s="239"/>
      <c r="I146" s="240">
        <f>ROUND(E146*H146,2)</f>
        <v>0</v>
      </c>
      <c r="J146" s="239"/>
      <c r="K146" s="240">
        <f>ROUND(E146*J146,2)</f>
        <v>0</v>
      </c>
      <c r="L146" s="240">
        <v>21</v>
      </c>
      <c r="M146" s="240">
        <f>G146*(1+L146/100)</f>
        <v>0</v>
      </c>
      <c r="N146" s="238">
        <v>1E-3</v>
      </c>
      <c r="O146" s="238">
        <f>ROUND(E146*N146,2)</f>
        <v>0.02</v>
      </c>
      <c r="P146" s="238">
        <v>0</v>
      </c>
      <c r="Q146" s="238">
        <f>ROUND(E146*P146,2)</f>
        <v>0</v>
      </c>
      <c r="R146" s="240" t="s">
        <v>208</v>
      </c>
      <c r="S146" s="240" t="s">
        <v>128</v>
      </c>
      <c r="T146" s="241" t="s">
        <v>128</v>
      </c>
      <c r="U146" s="224">
        <v>0</v>
      </c>
      <c r="V146" s="224">
        <f>ROUND(E146*U146,2)</f>
        <v>0</v>
      </c>
      <c r="W146" s="224"/>
      <c r="X146" s="224" t="s">
        <v>209</v>
      </c>
      <c r="Y146" s="224" t="s">
        <v>130</v>
      </c>
      <c r="Z146" s="214"/>
      <c r="AA146" s="214"/>
      <c r="AB146" s="214"/>
      <c r="AC146" s="214"/>
      <c r="AD146" s="214"/>
      <c r="AE146" s="214"/>
      <c r="AF146" s="214"/>
      <c r="AG146" s="214" t="s">
        <v>210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2" x14ac:dyDescent="0.25">
      <c r="A147" s="221"/>
      <c r="B147" s="222"/>
      <c r="C147" s="259" t="s">
        <v>288</v>
      </c>
      <c r="D147" s="255"/>
      <c r="E147" s="256"/>
      <c r="F147" s="224"/>
      <c r="G147" s="224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4"/>
      <c r="AA147" s="214"/>
      <c r="AB147" s="214"/>
      <c r="AC147" s="214"/>
      <c r="AD147" s="214"/>
      <c r="AE147" s="214"/>
      <c r="AF147" s="214"/>
      <c r="AG147" s="214" t="s">
        <v>135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3" x14ac:dyDescent="0.25">
      <c r="A148" s="221"/>
      <c r="B148" s="222"/>
      <c r="C148" s="260" t="s">
        <v>289</v>
      </c>
      <c r="D148" s="255"/>
      <c r="E148" s="256">
        <v>20.38</v>
      </c>
      <c r="F148" s="224"/>
      <c r="G148" s="224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4"/>
      <c r="AA148" s="214"/>
      <c r="AB148" s="214"/>
      <c r="AC148" s="214"/>
      <c r="AD148" s="214"/>
      <c r="AE148" s="214"/>
      <c r="AF148" s="214"/>
      <c r="AG148" s="214" t="s">
        <v>135</v>
      </c>
      <c r="AH148" s="214">
        <v>2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3" x14ac:dyDescent="0.25">
      <c r="A149" s="221"/>
      <c r="B149" s="222"/>
      <c r="C149" s="260" t="s">
        <v>290</v>
      </c>
      <c r="D149" s="255"/>
      <c r="E149" s="256">
        <v>15.57</v>
      </c>
      <c r="F149" s="224"/>
      <c r="G149" s="224"/>
      <c r="H149" s="224"/>
      <c r="I149" s="224"/>
      <c r="J149" s="224"/>
      <c r="K149" s="224"/>
      <c r="L149" s="224"/>
      <c r="M149" s="224"/>
      <c r="N149" s="223"/>
      <c r="O149" s="223"/>
      <c r="P149" s="223"/>
      <c r="Q149" s="223"/>
      <c r="R149" s="224"/>
      <c r="S149" s="224"/>
      <c r="T149" s="224"/>
      <c r="U149" s="224"/>
      <c r="V149" s="224"/>
      <c r="W149" s="224"/>
      <c r="X149" s="224"/>
      <c r="Y149" s="224"/>
      <c r="Z149" s="214"/>
      <c r="AA149" s="214"/>
      <c r="AB149" s="214"/>
      <c r="AC149" s="214"/>
      <c r="AD149" s="214"/>
      <c r="AE149" s="214"/>
      <c r="AF149" s="214"/>
      <c r="AG149" s="214" t="s">
        <v>135</v>
      </c>
      <c r="AH149" s="214">
        <v>2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3" x14ac:dyDescent="0.25">
      <c r="A150" s="221"/>
      <c r="B150" s="222"/>
      <c r="C150" s="260" t="s">
        <v>291</v>
      </c>
      <c r="D150" s="255"/>
      <c r="E150" s="256">
        <v>12.76</v>
      </c>
      <c r="F150" s="224"/>
      <c r="G150" s="224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4"/>
      <c r="AA150" s="214"/>
      <c r="AB150" s="214"/>
      <c r="AC150" s="214"/>
      <c r="AD150" s="214"/>
      <c r="AE150" s="214"/>
      <c r="AF150" s="214"/>
      <c r="AG150" s="214" t="s">
        <v>135</v>
      </c>
      <c r="AH150" s="214">
        <v>2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5">
      <c r="A151" s="221"/>
      <c r="B151" s="222"/>
      <c r="C151" s="260" t="s">
        <v>292</v>
      </c>
      <c r="D151" s="255"/>
      <c r="E151" s="256">
        <v>30.69</v>
      </c>
      <c r="F151" s="224"/>
      <c r="G151" s="224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4"/>
      <c r="AA151" s="214"/>
      <c r="AB151" s="214"/>
      <c r="AC151" s="214"/>
      <c r="AD151" s="214"/>
      <c r="AE151" s="214"/>
      <c r="AF151" s="214"/>
      <c r="AG151" s="214" t="s">
        <v>135</v>
      </c>
      <c r="AH151" s="214">
        <v>2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3" x14ac:dyDescent="0.25">
      <c r="A152" s="221"/>
      <c r="B152" s="222"/>
      <c r="C152" s="260" t="s">
        <v>293</v>
      </c>
      <c r="D152" s="255"/>
      <c r="E152" s="256">
        <v>25.26</v>
      </c>
      <c r="F152" s="224"/>
      <c r="G152" s="224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4"/>
      <c r="AA152" s="214"/>
      <c r="AB152" s="214"/>
      <c r="AC152" s="214"/>
      <c r="AD152" s="214"/>
      <c r="AE152" s="214"/>
      <c r="AF152" s="214"/>
      <c r="AG152" s="214" t="s">
        <v>135</v>
      </c>
      <c r="AH152" s="214">
        <v>2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3" x14ac:dyDescent="0.25">
      <c r="A153" s="221"/>
      <c r="B153" s="222"/>
      <c r="C153" s="261" t="s">
        <v>294</v>
      </c>
      <c r="D153" s="257"/>
      <c r="E153" s="258">
        <v>104.66</v>
      </c>
      <c r="F153" s="224"/>
      <c r="G153" s="224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24"/>
      <c r="Z153" s="214"/>
      <c r="AA153" s="214"/>
      <c r="AB153" s="214"/>
      <c r="AC153" s="214"/>
      <c r="AD153" s="214"/>
      <c r="AE153" s="214"/>
      <c r="AF153" s="214"/>
      <c r="AG153" s="214" t="s">
        <v>135</v>
      </c>
      <c r="AH153" s="214">
        <v>3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3" x14ac:dyDescent="0.25">
      <c r="A154" s="221"/>
      <c r="B154" s="222"/>
      <c r="C154" s="259" t="s">
        <v>295</v>
      </c>
      <c r="D154" s="255"/>
      <c r="E154" s="256"/>
      <c r="F154" s="224"/>
      <c r="G154" s="224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4"/>
      <c r="AA154" s="214"/>
      <c r="AB154" s="214"/>
      <c r="AC154" s="214"/>
      <c r="AD154" s="214"/>
      <c r="AE154" s="214"/>
      <c r="AF154" s="214"/>
      <c r="AG154" s="214" t="s">
        <v>135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3" x14ac:dyDescent="0.25">
      <c r="A155" s="221"/>
      <c r="B155" s="222"/>
      <c r="C155" s="249" t="s">
        <v>296</v>
      </c>
      <c r="D155" s="225"/>
      <c r="E155" s="226">
        <v>20.931999999999999</v>
      </c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4"/>
      <c r="AA155" s="214"/>
      <c r="AB155" s="214"/>
      <c r="AC155" s="214"/>
      <c r="AD155" s="214"/>
      <c r="AE155" s="214"/>
      <c r="AF155" s="214"/>
      <c r="AG155" s="214" t="s">
        <v>135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2" x14ac:dyDescent="0.25">
      <c r="A156" s="221"/>
      <c r="B156" s="222"/>
      <c r="C156" s="250"/>
      <c r="D156" s="243"/>
      <c r="E156" s="243"/>
      <c r="F156" s="243"/>
      <c r="G156" s="243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4"/>
      <c r="AA156" s="214"/>
      <c r="AB156" s="214"/>
      <c r="AC156" s="214"/>
      <c r="AD156" s="214"/>
      <c r="AE156" s="214"/>
      <c r="AF156" s="214"/>
      <c r="AG156" s="214" t="s">
        <v>136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0" outlineLevel="1" x14ac:dyDescent="0.25">
      <c r="A157" s="235">
        <v>26</v>
      </c>
      <c r="B157" s="236" t="s">
        <v>212</v>
      </c>
      <c r="C157" s="247" t="s">
        <v>213</v>
      </c>
      <c r="D157" s="237" t="s">
        <v>207</v>
      </c>
      <c r="E157" s="238">
        <v>889.61</v>
      </c>
      <c r="F157" s="239"/>
      <c r="G157" s="240">
        <f>ROUND(E157*F157,2)</f>
        <v>0</v>
      </c>
      <c r="H157" s="239"/>
      <c r="I157" s="240">
        <f>ROUND(E157*H157,2)</f>
        <v>0</v>
      </c>
      <c r="J157" s="239"/>
      <c r="K157" s="240">
        <f>ROUND(E157*J157,2)</f>
        <v>0</v>
      </c>
      <c r="L157" s="240">
        <v>21</v>
      </c>
      <c r="M157" s="240">
        <f>G157*(1+L157/100)</f>
        <v>0</v>
      </c>
      <c r="N157" s="238">
        <v>1E-3</v>
      </c>
      <c r="O157" s="238">
        <f>ROUND(E157*N157,2)</f>
        <v>0.89</v>
      </c>
      <c r="P157" s="238">
        <v>0</v>
      </c>
      <c r="Q157" s="238">
        <f>ROUND(E157*P157,2)</f>
        <v>0</v>
      </c>
      <c r="R157" s="240" t="s">
        <v>208</v>
      </c>
      <c r="S157" s="240" t="s">
        <v>128</v>
      </c>
      <c r="T157" s="241" t="s">
        <v>128</v>
      </c>
      <c r="U157" s="224">
        <v>0</v>
      </c>
      <c r="V157" s="224">
        <f>ROUND(E157*U157,2)</f>
        <v>0</v>
      </c>
      <c r="W157" s="224"/>
      <c r="X157" s="224" t="s">
        <v>209</v>
      </c>
      <c r="Y157" s="224" t="s">
        <v>130</v>
      </c>
      <c r="Z157" s="214"/>
      <c r="AA157" s="214"/>
      <c r="AB157" s="214"/>
      <c r="AC157" s="214"/>
      <c r="AD157" s="214"/>
      <c r="AE157" s="214"/>
      <c r="AF157" s="214"/>
      <c r="AG157" s="214" t="s">
        <v>210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2" x14ac:dyDescent="0.25">
      <c r="A158" s="221"/>
      <c r="B158" s="222"/>
      <c r="C158" s="259" t="s">
        <v>288</v>
      </c>
      <c r="D158" s="255"/>
      <c r="E158" s="256"/>
      <c r="F158" s="224"/>
      <c r="G158" s="224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24"/>
      <c r="Z158" s="214"/>
      <c r="AA158" s="214"/>
      <c r="AB158" s="214"/>
      <c r="AC158" s="214"/>
      <c r="AD158" s="214"/>
      <c r="AE158" s="214"/>
      <c r="AF158" s="214"/>
      <c r="AG158" s="214" t="s">
        <v>135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5">
      <c r="A159" s="221"/>
      <c r="B159" s="222"/>
      <c r="C159" s="260" t="s">
        <v>289</v>
      </c>
      <c r="D159" s="255"/>
      <c r="E159" s="256">
        <v>20.38</v>
      </c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4"/>
      <c r="AA159" s="214"/>
      <c r="AB159" s="214"/>
      <c r="AC159" s="214"/>
      <c r="AD159" s="214"/>
      <c r="AE159" s="214"/>
      <c r="AF159" s="214"/>
      <c r="AG159" s="214" t="s">
        <v>135</v>
      </c>
      <c r="AH159" s="214">
        <v>2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3" x14ac:dyDescent="0.25">
      <c r="A160" s="221"/>
      <c r="B160" s="222"/>
      <c r="C160" s="260" t="s">
        <v>290</v>
      </c>
      <c r="D160" s="255"/>
      <c r="E160" s="256">
        <v>15.57</v>
      </c>
      <c r="F160" s="224"/>
      <c r="G160" s="224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4"/>
      <c r="AA160" s="214"/>
      <c r="AB160" s="214"/>
      <c r="AC160" s="214"/>
      <c r="AD160" s="214"/>
      <c r="AE160" s="214"/>
      <c r="AF160" s="214"/>
      <c r="AG160" s="214" t="s">
        <v>135</v>
      </c>
      <c r="AH160" s="214">
        <v>2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3" x14ac:dyDescent="0.25">
      <c r="A161" s="221"/>
      <c r="B161" s="222"/>
      <c r="C161" s="260" t="s">
        <v>291</v>
      </c>
      <c r="D161" s="255"/>
      <c r="E161" s="256">
        <v>12.76</v>
      </c>
      <c r="F161" s="224"/>
      <c r="G161" s="224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24"/>
      <c r="Z161" s="214"/>
      <c r="AA161" s="214"/>
      <c r="AB161" s="214"/>
      <c r="AC161" s="214"/>
      <c r="AD161" s="214"/>
      <c r="AE161" s="214"/>
      <c r="AF161" s="214"/>
      <c r="AG161" s="214" t="s">
        <v>135</v>
      </c>
      <c r="AH161" s="214">
        <v>2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3" x14ac:dyDescent="0.25">
      <c r="A162" s="221"/>
      <c r="B162" s="222"/>
      <c r="C162" s="260" t="s">
        <v>292</v>
      </c>
      <c r="D162" s="255"/>
      <c r="E162" s="256">
        <v>30.69</v>
      </c>
      <c r="F162" s="224"/>
      <c r="G162" s="224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24"/>
      <c r="Z162" s="214"/>
      <c r="AA162" s="214"/>
      <c r="AB162" s="214"/>
      <c r="AC162" s="214"/>
      <c r="AD162" s="214"/>
      <c r="AE162" s="214"/>
      <c r="AF162" s="214"/>
      <c r="AG162" s="214" t="s">
        <v>135</v>
      </c>
      <c r="AH162" s="214">
        <v>2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3" x14ac:dyDescent="0.25">
      <c r="A163" s="221"/>
      <c r="B163" s="222"/>
      <c r="C163" s="260" t="s">
        <v>293</v>
      </c>
      <c r="D163" s="255"/>
      <c r="E163" s="256">
        <v>25.26</v>
      </c>
      <c r="F163" s="224"/>
      <c r="G163" s="224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4"/>
      <c r="AA163" s="214"/>
      <c r="AB163" s="214"/>
      <c r="AC163" s="214"/>
      <c r="AD163" s="214"/>
      <c r="AE163" s="214"/>
      <c r="AF163" s="214"/>
      <c r="AG163" s="214" t="s">
        <v>135</v>
      </c>
      <c r="AH163" s="214">
        <v>2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3" x14ac:dyDescent="0.25">
      <c r="A164" s="221"/>
      <c r="B164" s="222"/>
      <c r="C164" s="261" t="s">
        <v>294</v>
      </c>
      <c r="D164" s="257"/>
      <c r="E164" s="258">
        <v>104.66</v>
      </c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4"/>
      <c r="AA164" s="214"/>
      <c r="AB164" s="214"/>
      <c r="AC164" s="214"/>
      <c r="AD164" s="214"/>
      <c r="AE164" s="214"/>
      <c r="AF164" s="214"/>
      <c r="AG164" s="214" t="s">
        <v>135</v>
      </c>
      <c r="AH164" s="214">
        <v>3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3" x14ac:dyDescent="0.25">
      <c r="A165" s="221"/>
      <c r="B165" s="222"/>
      <c r="C165" s="259" t="s">
        <v>295</v>
      </c>
      <c r="D165" s="255"/>
      <c r="E165" s="256"/>
      <c r="F165" s="224"/>
      <c r="G165" s="224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4"/>
      <c r="AA165" s="214"/>
      <c r="AB165" s="214"/>
      <c r="AC165" s="214"/>
      <c r="AD165" s="214"/>
      <c r="AE165" s="214"/>
      <c r="AF165" s="214"/>
      <c r="AG165" s="214" t="s">
        <v>135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3" x14ac:dyDescent="0.25">
      <c r="A166" s="221"/>
      <c r="B166" s="222"/>
      <c r="C166" s="249" t="s">
        <v>297</v>
      </c>
      <c r="D166" s="225"/>
      <c r="E166" s="226">
        <v>889.61</v>
      </c>
      <c r="F166" s="224"/>
      <c r="G166" s="224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24"/>
      <c r="Z166" s="214"/>
      <c r="AA166" s="214"/>
      <c r="AB166" s="214"/>
      <c r="AC166" s="214"/>
      <c r="AD166" s="214"/>
      <c r="AE166" s="214"/>
      <c r="AF166" s="214"/>
      <c r="AG166" s="214" t="s">
        <v>135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2" x14ac:dyDescent="0.25">
      <c r="A167" s="221"/>
      <c r="B167" s="222"/>
      <c r="C167" s="250"/>
      <c r="D167" s="243"/>
      <c r="E167" s="243"/>
      <c r="F167" s="243"/>
      <c r="G167" s="243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24"/>
      <c r="Z167" s="214"/>
      <c r="AA167" s="214"/>
      <c r="AB167" s="214"/>
      <c r="AC167" s="214"/>
      <c r="AD167" s="214"/>
      <c r="AE167" s="214"/>
      <c r="AF167" s="214"/>
      <c r="AG167" s="214" t="s">
        <v>136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0" outlineLevel="1" x14ac:dyDescent="0.25">
      <c r="A168" s="235">
        <v>27</v>
      </c>
      <c r="B168" s="236" t="s">
        <v>215</v>
      </c>
      <c r="C168" s="247" t="s">
        <v>216</v>
      </c>
      <c r="D168" s="237" t="s">
        <v>126</v>
      </c>
      <c r="E168" s="238">
        <v>141.58500000000001</v>
      </c>
      <c r="F168" s="239"/>
      <c r="G168" s="240">
        <f>ROUND(E168*F168,2)</f>
        <v>0</v>
      </c>
      <c r="H168" s="239"/>
      <c r="I168" s="240">
        <f>ROUND(E168*H168,2)</f>
        <v>0</v>
      </c>
      <c r="J168" s="239"/>
      <c r="K168" s="240">
        <f>ROUND(E168*J168,2)</f>
        <v>0</v>
      </c>
      <c r="L168" s="240">
        <v>21</v>
      </c>
      <c r="M168" s="240">
        <f>G168*(1+L168/100)</f>
        <v>0</v>
      </c>
      <c r="N168" s="238">
        <v>1.2999999999999999E-3</v>
      </c>
      <c r="O168" s="238">
        <f>ROUND(E168*N168,2)</f>
        <v>0.18</v>
      </c>
      <c r="P168" s="238">
        <v>0</v>
      </c>
      <c r="Q168" s="238">
        <f>ROUND(E168*P168,2)</f>
        <v>0</v>
      </c>
      <c r="R168" s="240" t="s">
        <v>208</v>
      </c>
      <c r="S168" s="240" t="s">
        <v>128</v>
      </c>
      <c r="T168" s="241" t="s">
        <v>128</v>
      </c>
      <c r="U168" s="224">
        <v>0</v>
      </c>
      <c r="V168" s="224">
        <f>ROUND(E168*U168,2)</f>
        <v>0</v>
      </c>
      <c r="W168" s="224"/>
      <c r="X168" s="224" t="s">
        <v>209</v>
      </c>
      <c r="Y168" s="224" t="s">
        <v>130</v>
      </c>
      <c r="Z168" s="214"/>
      <c r="AA168" s="214"/>
      <c r="AB168" s="214"/>
      <c r="AC168" s="214"/>
      <c r="AD168" s="214"/>
      <c r="AE168" s="214"/>
      <c r="AF168" s="214"/>
      <c r="AG168" s="214" t="s">
        <v>210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2" x14ac:dyDescent="0.25">
      <c r="A169" s="221"/>
      <c r="B169" s="222"/>
      <c r="C169" s="259" t="s">
        <v>288</v>
      </c>
      <c r="D169" s="255"/>
      <c r="E169" s="256"/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4"/>
      <c r="AA169" s="214"/>
      <c r="AB169" s="214"/>
      <c r="AC169" s="214"/>
      <c r="AD169" s="214"/>
      <c r="AE169" s="214"/>
      <c r="AF169" s="214"/>
      <c r="AG169" s="214" t="s">
        <v>135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3" x14ac:dyDescent="0.25">
      <c r="A170" s="221"/>
      <c r="B170" s="222"/>
      <c r="C170" s="260" t="s">
        <v>289</v>
      </c>
      <c r="D170" s="255"/>
      <c r="E170" s="256">
        <v>20.38</v>
      </c>
      <c r="F170" s="224"/>
      <c r="G170" s="224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4"/>
      <c r="AA170" s="214"/>
      <c r="AB170" s="214"/>
      <c r="AC170" s="214"/>
      <c r="AD170" s="214"/>
      <c r="AE170" s="214"/>
      <c r="AF170" s="214"/>
      <c r="AG170" s="214" t="s">
        <v>135</v>
      </c>
      <c r="AH170" s="214">
        <v>2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3" x14ac:dyDescent="0.25">
      <c r="A171" s="221"/>
      <c r="B171" s="222"/>
      <c r="C171" s="260" t="s">
        <v>290</v>
      </c>
      <c r="D171" s="255"/>
      <c r="E171" s="256">
        <v>15.57</v>
      </c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4"/>
      <c r="AA171" s="214"/>
      <c r="AB171" s="214"/>
      <c r="AC171" s="214"/>
      <c r="AD171" s="214"/>
      <c r="AE171" s="214"/>
      <c r="AF171" s="214"/>
      <c r="AG171" s="214" t="s">
        <v>135</v>
      </c>
      <c r="AH171" s="214">
        <v>2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3" x14ac:dyDescent="0.25">
      <c r="A172" s="221"/>
      <c r="B172" s="222"/>
      <c r="C172" s="260" t="s">
        <v>291</v>
      </c>
      <c r="D172" s="255"/>
      <c r="E172" s="256">
        <v>12.76</v>
      </c>
      <c r="F172" s="224"/>
      <c r="G172" s="224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24"/>
      <c r="Z172" s="214"/>
      <c r="AA172" s="214"/>
      <c r="AB172" s="214"/>
      <c r="AC172" s="214"/>
      <c r="AD172" s="214"/>
      <c r="AE172" s="214"/>
      <c r="AF172" s="214"/>
      <c r="AG172" s="214" t="s">
        <v>135</v>
      </c>
      <c r="AH172" s="214">
        <v>2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3" x14ac:dyDescent="0.25">
      <c r="A173" s="221"/>
      <c r="B173" s="222"/>
      <c r="C173" s="260" t="s">
        <v>292</v>
      </c>
      <c r="D173" s="255"/>
      <c r="E173" s="256">
        <v>30.69</v>
      </c>
      <c r="F173" s="224"/>
      <c r="G173" s="224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4"/>
      <c r="AA173" s="214"/>
      <c r="AB173" s="214"/>
      <c r="AC173" s="214"/>
      <c r="AD173" s="214"/>
      <c r="AE173" s="214"/>
      <c r="AF173" s="214"/>
      <c r="AG173" s="214" t="s">
        <v>135</v>
      </c>
      <c r="AH173" s="214">
        <v>2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3" x14ac:dyDescent="0.25">
      <c r="A174" s="221"/>
      <c r="B174" s="222"/>
      <c r="C174" s="260" t="s">
        <v>293</v>
      </c>
      <c r="D174" s="255"/>
      <c r="E174" s="256">
        <v>25.26</v>
      </c>
      <c r="F174" s="224"/>
      <c r="G174" s="224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4"/>
      <c r="AA174" s="214"/>
      <c r="AB174" s="214"/>
      <c r="AC174" s="214"/>
      <c r="AD174" s="214"/>
      <c r="AE174" s="214"/>
      <c r="AF174" s="214"/>
      <c r="AG174" s="214" t="s">
        <v>135</v>
      </c>
      <c r="AH174" s="214">
        <v>2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3" x14ac:dyDescent="0.25">
      <c r="A175" s="221"/>
      <c r="B175" s="222"/>
      <c r="C175" s="261" t="s">
        <v>294</v>
      </c>
      <c r="D175" s="257"/>
      <c r="E175" s="258">
        <v>104.66</v>
      </c>
      <c r="F175" s="224"/>
      <c r="G175" s="224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4"/>
      <c r="AA175" s="214"/>
      <c r="AB175" s="214"/>
      <c r="AC175" s="214"/>
      <c r="AD175" s="214"/>
      <c r="AE175" s="214"/>
      <c r="AF175" s="214"/>
      <c r="AG175" s="214" t="s">
        <v>135</v>
      </c>
      <c r="AH175" s="214">
        <v>3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3" x14ac:dyDescent="0.25">
      <c r="A176" s="221"/>
      <c r="B176" s="222"/>
      <c r="C176" s="259" t="s">
        <v>295</v>
      </c>
      <c r="D176" s="255"/>
      <c r="E176" s="256"/>
      <c r="F176" s="224"/>
      <c r="G176" s="224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24"/>
      <c r="Z176" s="214"/>
      <c r="AA176" s="214"/>
      <c r="AB176" s="214"/>
      <c r="AC176" s="214"/>
      <c r="AD176" s="214"/>
      <c r="AE176" s="214"/>
      <c r="AF176" s="214"/>
      <c r="AG176" s="214" t="s">
        <v>135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3" x14ac:dyDescent="0.25">
      <c r="A177" s="221"/>
      <c r="B177" s="222"/>
      <c r="C177" s="249" t="s">
        <v>298</v>
      </c>
      <c r="D177" s="225"/>
      <c r="E177" s="226">
        <v>125.592</v>
      </c>
      <c r="F177" s="224"/>
      <c r="G177" s="224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24"/>
      <c r="Z177" s="214"/>
      <c r="AA177" s="214"/>
      <c r="AB177" s="214"/>
      <c r="AC177" s="214"/>
      <c r="AD177" s="214"/>
      <c r="AE177" s="214"/>
      <c r="AF177" s="214"/>
      <c r="AG177" s="214" t="s">
        <v>135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3" x14ac:dyDescent="0.25">
      <c r="A178" s="221"/>
      <c r="B178" s="222"/>
      <c r="C178" s="249" t="s">
        <v>299</v>
      </c>
      <c r="D178" s="225"/>
      <c r="E178" s="226">
        <v>15.993</v>
      </c>
      <c r="F178" s="224"/>
      <c r="G178" s="224"/>
      <c r="H178" s="224"/>
      <c r="I178" s="224"/>
      <c r="J178" s="224"/>
      <c r="K178" s="224"/>
      <c r="L178" s="224"/>
      <c r="M178" s="224"/>
      <c r="N178" s="223"/>
      <c r="O178" s="223"/>
      <c r="P178" s="223"/>
      <c r="Q178" s="223"/>
      <c r="R178" s="224"/>
      <c r="S178" s="224"/>
      <c r="T178" s="224"/>
      <c r="U178" s="224"/>
      <c r="V178" s="224"/>
      <c r="W178" s="224"/>
      <c r="X178" s="224"/>
      <c r="Y178" s="224"/>
      <c r="Z178" s="214"/>
      <c r="AA178" s="214"/>
      <c r="AB178" s="214"/>
      <c r="AC178" s="214"/>
      <c r="AD178" s="214"/>
      <c r="AE178" s="214"/>
      <c r="AF178" s="214"/>
      <c r="AG178" s="214" t="s">
        <v>135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2" x14ac:dyDescent="0.25">
      <c r="A179" s="221"/>
      <c r="B179" s="222"/>
      <c r="C179" s="250"/>
      <c r="D179" s="243"/>
      <c r="E179" s="243"/>
      <c r="F179" s="243"/>
      <c r="G179" s="243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4"/>
      <c r="AA179" s="214"/>
      <c r="AB179" s="214"/>
      <c r="AC179" s="214"/>
      <c r="AD179" s="214"/>
      <c r="AE179" s="214"/>
      <c r="AF179" s="214"/>
      <c r="AG179" s="214" t="s">
        <v>136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5">
      <c r="A180" s="235">
        <v>28</v>
      </c>
      <c r="B180" s="236" t="s">
        <v>219</v>
      </c>
      <c r="C180" s="247" t="s">
        <v>220</v>
      </c>
      <c r="D180" s="237" t="s">
        <v>154</v>
      </c>
      <c r="E180" s="238">
        <v>1.1474599999999999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38">
        <v>0</v>
      </c>
      <c r="O180" s="238">
        <f>ROUND(E180*N180,2)</f>
        <v>0</v>
      </c>
      <c r="P180" s="238">
        <v>0</v>
      </c>
      <c r="Q180" s="238">
        <f>ROUND(E180*P180,2)</f>
        <v>0</v>
      </c>
      <c r="R180" s="240" t="s">
        <v>184</v>
      </c>
      <c r="S180" s="240" t="s">
        <v>128</v>
      </c>
      <c r="T180" s="241" t="s">
        <v>128</v>
      </c>
      <c r="U180" s="224">
        <v>1.0900000000000001</v>
      </c>
      <c r="V180" s="224">
        <f>ROUND(E180*U180,2)</f>
        <v>1.25</v>
      </c>
      <c r="W180" s="224"/>
      <c r="X180" s="224" t="s">
        <v>174</v>
      </c>
      <c r="Y180" s="224" t="s">
        <v>130</v>
      </c>
      <c r="Z180" s="214"/>
      <c r="AA180" s="214"/>
      <c r="AB180" s="214"/>
      <c r="AC180" s="214"/>
      <c r="AD180" s="214"/>
      <c r="AE180" s="214"/>
      <c r="AF180" s="214"/>
      <c r="AG180" s="214" t="s">
        <v>175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2" x14ac:dyDescent="0.25">
      <c r="A181" s="221"/>
      <c r="B181" s="222"/>
      <c r="C181" s="248" t="s">
        <v>221</v>
      </c>
      <c r="D181" s="242"/>
      <c r="E181" s="242"/>
      <c r="F181" s="242"/>
      <c r="G181" s="242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24"/>
      <c r="Z181" s="214"/>
      <c r="AA181" s="214"/>
      <c r="AB181" s="214"/>
      <c r="AC181" s="214"/>
      <c r="AD181" s="214"/>
      <c r="AE181" s="214"/>
      <c r="AF181" s="214"/>
      <c r="AG181" s="214" t="s">
        <v>133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2" x14ac:dyDescent="0.25">
      <c r="A182" s="221"/>
      <c r="B182" s="222"/>
      <c r="C182" s="250"/>
      <c r="D182" s="243"/>
      <c r="E182" s="243"/>
      <c r="F182" s="243"/>
      <c r="G182" s="243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24"/>
      <c r="Z182" s="214"/>
      <c r="AA182" s="214"/>
      <c r="AB182" s="214"/>
      <c r="AC182" s="214"/>
      <c r="AD182" s="214"/>
      <c r="AE182" s="214"/>
      <c r="AF182" s="214"/>
      <c r="AG182" s="214" t="s">
        <v>136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5">
      <c r="A183" s="235">
        <v>29</v>
      </c>
      <c r="B183" s="236" t="s">
        <v>159</v>
      </c>
      <c r="C183" s="247" t="s">
        <v>160</v>
      </c>
      <c r="D183" s="237" t="s">
        <v>154</v>
      </c>
      <c r="E183" s="238">
        <v>0.44617000000000001</v>
      </c>
      <c r="F183" s="239"/>
      <c r="G183" s="240">
        <f>ROUND(E183*F183,2)</f>
        <v>0</v>
      </c>
      <c r="H183" s="239"/>
      <c r="I183" s="240">
        <f>ROUND(E183*H183,2)</f>
        <v>0</v>
      </c>
      <c r="J183" s="239"/>
      <c r="K183" s="240">
        <f>ROUND(E183*J183,2)</f>
        <v>0</v>
      </c>
      <c r="L183" s="240">
        <v>21</v>
      </c>
      <c r="M183" s="240">
        <f>G183*(1+L183/100)</f>
        <v>0</v>
      </c>
      <c r="N183" s="238">
        <v>0</v>
      </c>
      <c r="O183" s="238">
        <f>ROUND(E183*N183,2)</f>
        <v>0</v>
      </c>
      <c r="P183" s="238">
        <v>0</v>
      </c>
      <c r="Q183" s="238">
        <f>ROUND(E183*P183,2)</f>
        <v>0</v>
      </c>
      <c r="R183" s="240" t="s">
        <v>151</v>
      </c>
      <c r="S183" s="240" t="s">
        <v>128</v>
      </c>
      <c r="T183" s="241" t="s">
        <v>128</v>
      </c>
      <c r="U183" s="224">
        <v>0.49</v>
      </c>
      <c r="V183" s="224">
        <f>ROUND(E183*U183,2)</f>
        <v>0.22</v>
      </c>
      <c r="W183" s="224"/>
      <c r="X183" s="224" t="s">
        <v>157</v>
      </c>
      <c r="Y183" s="224" t="s">
        <v>130</v>
      </c>
      <c r="Z183" s="214"/>
      <c r="AA183" s="214"/>
      <c r="AB183" s="214"/>
      <c r="AC183" s="214"/>
      <c r="AD183" s="214"/>
      <c r="AE183" s="214"/>
      <c r="AF183" s="214"/>
      <c r="AG183" s="214" t="s">
        <v>158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5">
      <c r="A184" s="221"/>
      <c r="B184" s="222"/>
      <c r="C184" s="251"/>
      <c r="D184" s="244"/>
      <c r="E184" s="244"/>
      <c r="F184" s="244"/>
      <c r="G184" s="244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4"/>
      <c r="AA184" s="214"/>
      <c r="AB184" s="214"/>
      <c r="AC184" s="214"/>
      <c r="AD184" s="214"/>
      <c r="AE184" s="214"/>
      <c r="AF184" s="214"/>
      <c r="AG184" s="214" t="s">
        <v>136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5">
      <c r="A185" s="235">
        <v>30</v>
      </c>
      <c r="B185" s="236" t="s">
        <v>161</v>
      </c>
      <c r="C185" s="247" t="s">
        <v>162</v>
      </c>
      <c r="D185" s="237" t="s">
        <v>154</v>
      </c>
      <c r="E185" s="238">
        <v>0.44617000000000001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38">
        <v>0</v>
      </c>
      <c r="O185" s="238">
        <f>ROUND(E185*N185,2)</f>
        <v>0</v>
      </c>
      <c r="P185" s="238">
        <v>0</v>
      </c>
      <c r="Q185" s="238">
        <f>ROUND(E185*P185,2)</f>
        <v>0</v>
      </c>
      <c r="R185" s="240" t="s">
        <v>151</v>
      </c>
      <c r="S185" s="240" t="s">
        <v>128</v>
      </c>
      <c r="T185" s="241" t="s">
        <v>128</v>
      </c>
      <c r="U185" s="224">
        <v>0</v>
      </c>
      <c r="V185" s="224">
        <f>ROUND(E185*U185,2)</f>
        <v>0</v>
      </c>
      <c r="W185" s="224"/>
      <c r="X185" s="224" t="s">
        <v>157</v>
      </c>
      <c r="Y185" s="224" t="s">
        <v>130</v>
      </c>
      <c r="Z185" s="214"/>
      <c r="AA185" s="214"/>
      <c r="AB185" s="214"/>
      <c r="AC185" s="214"/>
      <c r="AD185" s="214"/>
      <c r="AE185" s="214"/>
      <c r="AF185" s="214"/>
      <c r="AG185" s="214" t="s">
        <v>158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2" x14ac:dyDescent="0.25">
      <c r="A186" s="221"/>
      <c r="B186" s="222"/>
      <c r="C186" s="251"/>
      <c r="D186" s="244"/>
      <c r="E186" s="244"/>
      <c r="F186" s="244"/>
      <c r="G186" s="244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24"/>
      <c r="Z186" s="214"/>
      <c r="AA186" s="214"/>
      <c r="AB186" s="214"/>
      <c r="AC186" s="214"/>
      <c r="AD186" s="214"/>
      <c r="AE186" s="214"/>
      <c r="AF186" s="214"/>
      <c r="AG186" s="214" t="s">
        <v>136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5">
      <c r="A187" s="235">
        <v>31</v>
      </c>
      <c r="B187" s="236" t="s">
        <v>163</v>
      </c>
      <c r="C187" s="247" t="s">
        <v>164</v>
      </c>
      <c r="D187" s="237" t="s">
        <v>154</v>
      </c>
      <c r="E187" s="238">
        <v>0.44617000000000001</v>
      </c>
      <c r="F187" s="239"/>
      <c r="G187" s="240">
        <f>ROUND(E187*F187,2)</f>
        <v>0</v>
      </c>
      <c r="H187" s="239"/>
      <c r="I187" s="240">
        <f>ROUND(E187*H187,2)</f>
        <v>0</v>
      </c>
      <c r="J187" s="239"/>
      <c r="K187" s="240">
        <f>ROUND(E187*J187,2)</f>
        <v>0</v>
      </c>
      <c r="L187" s="240">
        <v>21</v>
      </c>
      <c r="M187" s="240">
        <f>G187*(1+L187/100)</f>
        <v>0</v>
      </c>
      <c r="N187" s="238">
        <v>0</v>
      </c>
      <c r="O187" s="238">
        <f>ROUND(E187*N187,2)</f>
        <v>0</v>
      </c>
      <c r="P187" s="238">
        <v>0</v>
      </c>
      <c r="Q187" s="238">
        <f>ROUND(E187*P187,2)</f>
        <v>0</v>
      </c>
      <c r="R187" s="240" t="s">
        <v>151</v>
      </c>
      <c r="S187" s="240" t="s">
        <v>128</v>
      </c>
      <c r="T187" s="241" t="s">
        <v>128</v>
      </c>
      <c r="U187" s="224">
        <v>0.94199999999999995</v>
      </c>
      <c r="V187" s="224">
        <f>ROUND(E187*U187,2)</f>
        <v>0.42</v>
      </c>
      <c r="W187" s="224"/>
      <c r="X187" s="224" t="s">
        <v>157</v>
      </c>
      <c r="Y187" s="224" t="s">
        <v>130</v>
      </c>
      <c r="Z187" s="214"/>
      <c r="AA187" s="214"/>
      <c r="AB187" s="214"/>
      <c r="AC187" s="214"/>
      <c r="AD187" s="214"/>
      <c r="AE187" s="214"/>
      <c r="AF187" s="214"/>
      <c r="AG187" s="214" t="s">
        <v>158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2" x14ac:dyDescent="0.25">
      <c r="A188" s="221"/>
      <c r="B188" s="222"/>
      <c r="C188" s="251"/>
      <c r="D188" s="244"/>
      <c r="E188" s="244"/>
      <c r="F188" s="244"/>
      <c r="G188" s="244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24"/>
      <c r="Z188" s="214"/>
      <c r="AA188" s="214"/>
      <c r="AB188" s="214"/>
      <c r="AC188" s="214"/>
      <c r="AD188" s="214"/>
      <c r="AE188" s="214"/>
      <c r="AF188" s="214"/>
      <c r="AG188" s="214" t="s">
        <v>136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5">
      <c r="A189" s="235">
        <v>32</v>
      </c>
      <c r="B189" s="236" t="s">
        <v>165</v>
      </c>
      <c r="C189" s="247" t="s">
        <v>166</v>
      </c>
      <c r="D189" s="237" t="s">
        <v>154</v>
      </c>
      <c r="E189" s="238">
        <v>2.2308500000000002</v>
      </c>
      <c r="F189" s="239"/>
      <c r="G189" s="240">
        <f>ROUND(E189*F189,2)</f>
        <v>0</v>
      </c>
      <c r="H189" s="239"/>
      <c r="I189" s="240">
        <f>ROUND(E189*H189,2)</f>
        <v>0</v>
      </c>
      <c r="J189" s="239"/>
      <c r="K189" s="240">
        <f>ROUND(E189*J189,2)</f>
        <v>0</v>
      </c>
      <c r="L189" s="240">
        <v>21</v>
      </c>
      <c r="M189" s="240">
        <f>G189*(1+L189/100)</f>
        <v>0</v>
      </c>
      <c r="N189" s="238">
        <v>0</v>
      </c>
      <c r="O189" s="238">
        <f>ROUND(E189*N189,2)</f>
        <v>0</v>
      </c>
      <c r="P189" s="238">
        <v>0</v>
      </c>
      <c r="Q189" s="238">
        <f>ROUND(E189*P189,2)</f>
        <v>0</v>
      </c>
      <c r="R189" s="240" t="s">
        <v>151</v>
      </c>
      <c r="S189" s="240" t="s">
        <v>128</v>
      </c>
      <c r="T189" s="241" t="s">
        <v>128</v>
      </c>
      <c r="U189" s="224">
        <v>0.105</v>
      </c>
      <c r="V189" s="224">
        <f>ROUND(E189*U189,2)</f>
        <v>0.23</v>
      </c>
      <c r="W189" s="224"/>
      <c r="X189" s="224" t="s">
        <v>157</v>
      </c>
      <c r="Y189" s="224" t="s">
        <v>130</v>
      </c>
      <c r="Z189" s="214"/>
      <c r="AA189" s="214"/>
      <c r="AB189" s="214"/>
      <c r="AC189" s="214"/>
      <c r="AD189" s="214"/>
      <c r="AE189" s="214"/>
      <c r="AF189" s="214"/>
      <c r="AG189" s="214" t="s">
        <v>158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2" x14ac:dyDescent="0.25">
      <c r="A190" s="221"/>
      <c r="B190" s="222"/>
      <c r="C190" s="251"/>
      <c r="D190" s="244"/>
      <c r="E190" s="244"/>
      <c r="F190" s="244"/>
      <c r="G190" s="244"/>
      <c r="H190" s="224"/>
      <c r="I190" s="224"/>
      <c r="J190" s="224"/>
      <c r="K190" s="224"/>
      <c r="L190" s="224"/>
      <c r="M190" s="224"/>
      <c r="N190" s="223"/>
      <c r="O190" s="223"/>
      <c r="P190" s="223"/>
      <c r="Q190" s="223"/>
      <c r="R190" s="224"/>
      <c r="S190" s="224"/>
      <c r="T190" s="224"/>
      <c r="U190" s="224"/>
      <c r="V190" s="224"/>
      <c r="W190" s="224"/>
      <c r="X190" s="224"/>
      <c r="Y190" s="224"/>
      <c r="Z190" s="214"/>
      <c r="AA190" s="214"/>
      <c r="AB190" s="214"/>
      <c r="AC190" s="214"/>
      <c r="AD190" s="214"/>
      <c r="AE190" s="214"/>
      <c r="AF190" s="214"/>
      <c r="AG190" s="214" t="s">
        <v>136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5">
      <c r="A191" s="235">
        <v>33</v>
      </c>
      <c r="B191" s="236" t="s">
        <v>222</v>
      </c>
      <c r="C191" s="247" t="s">
        <v>223</v>
      </c>
      <c r="D191" s="237" t="s">
        <v>154</v>
      </c>
      <c r="E191" s="238">
        <v>0.44617000000000001</v>
      </c>
      <c r="F191" s="239"/>
      <c r="G191" s="240">
        <f>ROUND(E191*F191,2)</f>
        <v>0</v>
      </c>
      <c r="H191" s="239"/>
      <c r="I191" s="240">
        <f>ROUND(E191*H191,2)</f>
        <v>0</v>
      </c>
      <c r="J191" s="239"/>
      <c r="K191" s="240">
        <f>ROUND(E191*J191,2)</f>
        <v>0</v>
      </c>
      <c r="L191" s="240">
        <v>21</v>
      </c>
      <c r="M191" s="240">
        <f>G191*(1+L191/100)</f>
        <v>0</v>
      </c>
      <c r="N191" s="238">
        <v>0</v>
      </c>
      <c r="O191" s="238">
        <f>ROUND(E191*N191,2)</f>
        <v>0</v>
      </c>
      <c r="P191" s="238">
        <v>0</v>
      </c>
      <c r="Q191" s="238">
        <f>ROUND(E191*P191,2)</f>
        <v>0</v>
      </c>
      <c r="R191" s="240" t="s">
        <v>151</v>
      </c>
      <c r="S191" s="240" t="s">
        <v>128</v>
      </c>
      <c r="T191" s="241" t="s">
        <v>128</v>
      </c>
      <c r="U191" s="224">
        <v>0</v>
      </c>
      <c r="V191" s="224">
        <f>ROUND(E191*U191,2)</f>
        <v>0</v>
      </c>
      <c r="W191" s="224"/>
      <c r="X191" s="224" t="s">
        <v>157</v>
      </c>
      <c r="Y191" s="224" t="s">
        <v>130</v>
      </c>
      <c r="Z191" s="214"/>
      <c r="AA191" s="214"/>
      <c r="AB191" s="214"/>
      <c r="AC191" s="214"/>
      <c r="AD191" s="214"/>
      <c r="AE191" s="214"/>
      <c r="AF191" s="214"/>
      <c r="AG191" s="214" t="s">
        <v>158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2" x14ac:dyDescent="0.25">
      <c r="A192" s="221"/>
      <c r="B192" s="222"/>
      <c r="C192" s="251"/>
      <c r="D192" s="244"/>
      <c r="E192" s="244"/>
      <c r="F192" s="244"/>
      <c r="G192" s="244"/>
      <c r="H192" s="224"/>
      <c r="I192" s="224"/>
      <c r="J192" s="224"/>
      <c r="K192" s="224"/>
      <c r="L192" s="224"/>
      <c r="M192" s="224"/>
      <c r="N192" s="223"/>
      <c r="O192" s="223"/>
      <c r="P192" s="223"/>
      <c r="Q192" s="223"/>
      <c r="R192" s="224"/>
      <c r="S192" s="224"/>
      <c r="T192" s="224"/>
      <c r="U192" s="224"/>
      <c r="V192" s="224"/>
      <c r="W192" s="224"/>
      <c r="X192" s="224"/>
      <c r="Y192" s="224"/>
      <c r="Z192" s="214"/>
      <c r="AA192" s="214"/>
      <c r="AB192" s="214"/>
      <c r="AC192" s="214"/>
      <c r="AD192" s="214"/>
      <c r="AE192" s="214"/>
      <c r="AF192" s="214"/>
      <c r="AG192" s="214" t="s">
        <v>136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5">
      <c r="A193" s="235">
        <v>34</v>
      </c>
      <c r="B193" s="236" t="s">
        <v>167</v>
      </c>
      <c r="C193" s="247" t="s">
        <v>168</v>
      </c>
      <c r="D193" s="237" t="s">
        <v>154</v>
      </c>
      <c r="E193" s="238">
        <v>0.44617000000000001</v>
      </c>
      <c r="F193" s="239"/>
      <c r="G193" s="240">
        <f>ROUND(E193*F193,2)</f>
        <v>0</v>
      </c>
      <c r="H193" s="239"/>
      <c r="I193" s="240">
        <f>ROUND(E193*H193,2)</f>
        <v>0</v>
      </c>
      <c r="J193" s="239"/>
      <c r="K193" s="240">
        <f>ROUND(E193*J193,2)</f>
        <v>0</v>
      </c>
      <c r="L193" s="240">
        <v>21</v>
      </c>
      <c r="M193" s="240">
        <f>G193*(1+L193/100)</f>
        <v>0</v>
      </c>
      <c r="N193" s="238">
        <v>0</v>
      </c>
      <c r="O193" s="238">
        <f>ROUND(E193*N193,2)</f>
        <v>0</v>
      </c>
      <c r="P193" s="238">
        <v>0</v>
      </c>
      <c r="Q193" s="238">
        <f>ROUND(E193*P193,2)</f>
        <v>0</v>
      </c>
      <c r="R193" s="240" t="s">
        <v>169</v>
      </c>
      <c r="S193" s="240" t="s">
        <v>128</v>
      </c>
      <c r="T193" s="241" t="s">
        <v>128</v>
      </c>
      <c r="U193" s="224">
        <v>6.0000000000000001E-3</v>
      </c>
      <c r="V193" s="224">
        <f>ROUND(E193*U193,2)</f>
        <v>0</v>
      </c>
      <c r="W193" s="224"/>
      <c r="X193" s="224" t="s">
        <v>157</v>
      </c>
      <c r="Y193" s="224" t="s">
        <v>130</v>
      </c>
      <c r="Z193" s="214"/>
      <c r="AA193" s="214"/>
      <c r="AB193" s="214"/>
      <c r="AC193" s="214"/>
      <c r="AD193" s="214"/>
      <c r="AE193" s="214"/>
      <c r="AF193" s="214"/>
      <c r="AG193" s="214" t="s">
        <v>158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2" x14ac:dyDescent="0.25">
      <c r="A194" s="221"/>
      <c r="B194" s="222"/>
      <c r="C194" s="248" t="s">
        <v>170</v>
      </c>
      <c r="D194" s="242"/>
      <c r="E194" s="242"/>
      <c r="F194" s="242"/>
      <c r="G194" s="242"/>
      <c r="H194" s="224"/>
      <c r="I194" s="224"/>
      <c r="J194" s="224"/>
      <c r="K194" s="224"/>
      <c r="L194" s="224"/>
      <c r="M194" s="224"/>
      <c r="N194" s="223"/>
      <c r="O194" s="223"/>
      <c r="P194" s="223"/>
      <c r="Q194" s="223"/>
      <c r="R194" s="224"/>
      <c r="S194" s="224"/>
      <c r="T194" s="224"/>
      <c r="U194" s="224"/>
      <c r="V194" s="224"/>
      <c r="W194" s="224"/>
      <c r="X194" s="224"/>
      <c r="Y194" s="224"/>
      <c r="Z194" s="214"/>
      <c r="AA194" s="214"/>
      <c r="AB194" s="214"/>
      <c r="AC194" s="214"/>
      <c r="AD194" s="214"/>
      <c r="AE194" s="214"/>
      <c r="AF194" s="214"/>
      <c r="AG194" s="214" t="s">
        <v>133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2" x14ac:dyDescent="0.25">
      <c r="A195" s="221"/>
      <c r="B195" s="222"/>
      <c r="C195" s="250"/>
      <c r="D195" s="243"/>
      <c r="E195" s="243"/>
      <c r="F195" s="243"/>
      <c r="G195" s="243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4"/>
      <c r="AA195" s="214"/>
      <c r="AB195" s="214"/>
      <c r="AC195" s="214"/>
      <c r="AD195" s="214"/>
      <c r="AE195" s="214"/>
      <c r="AF195" s="214"/>
      <c r="AG195" s="214" t="s">
        <v>136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ht="13" x14ac:dyDescent="0.25">
      <c r="A196" s="228" t="s">
        <v>122</v>
      </c>
      <c r="B196" s="229" t="s">
        <v>89</v>
      </c>
      <c r="C196" s="246" t="s">
        <v>90</v>
      </c>
      <c r="D196" s="230"/>
      <c r="E196" s="231"/>
      <c r="F196" s="232"/>
      <c r="G196" s="232">
        <f>SUMIF(AG197:AG211,"&lt;&gt;NOR",G197:G211)</f>
        <v>0</v>
      </c>
      <c r="H196" s="232"/>
      <c r="I196" s="232">
        <f>SUM(I197:I211)</f>
        <v>0</v>
      </c>
      <c r="J196" s="232"/>
      <c r="K196" s="232">
        <f>SUM(K197:K211)</f>
        <v>0</v>
      </c>
      <c r="L196" s="232"/>
      <c r="M196" s="232">
        <f>SUM(M197:M211)</f>
        <v>0</v>
      </c>
      <c r="N196" s="231"/>
      <c r="O196" s="231">
        <f>SUM(O197:O211)</f>
        <v>0</v>
      </c>
      <c r="P196" s="231"/>
      <c r="Q196" s="231">
        <f>SUM(Q197:Q211)</f>
        <v>0</v>
      </c>
      <c r="R196" s="232"/>
      <c r="S196" s="232"/>
      <c r="T196" s="233"/>
      <c r="U196" s="227"/>
      <c r="V196" s="227">
        <f>SUM(V197:V211)</f>
        <v>4</v>
      </c>
      <c r="W196" s="227"/>
      <c r="X196" s="227"/>
      <c r="Y196" s="227"/>
      <c r="AG196" t="s">
        <v>123</v>
      </c>
    </row>
    <row r="197" spans="1:60" outlineLevel="1" x14ac:dyDescent="0.25">
      <c r="A197" s="235">
        <v>35</v>
      </c>
      <c r="B197" s="236" t="s">
        <v>224</v>
      </c>
      <c r="C197" s="247" t="s">
        <v>225</v>
      </c>
      <c r="D197" s="237" t="s">
        <v>192</v>
      </c>
      <c r="E197" s="238">
        <v>39.96</v>
      </c>
      <c r="F197" s="239"/>
      <c r="G197" s="240">
        <f>ROUND(E197*F197,2)</f>
        <v>0</v>
      </c>
      <c r="H197" s="239"/>
      <c r="I197" s="240">
        <f>ROUND(E197*H197,2)</f>
        <v>0</v>
      </c>
      <c r="J197" s="239"/>
      <c r="K197" s="240">
        <f>ROUND(E197*J197,2)</f>
        <v>0</v>
      </c>
      <c r="L197" s="240">
        <v>21</v>
      </c>
      <c r="M197" s="240">
        <f>G197*(1+L197/100)</f>
        <v>0</v>
      </c>
      <c r="N197" s="238">
        <v>0</v>
      </c>
      <c r="O197" s="238">
        <f>ROUND(E197*N197,2)</f>
        <v>0</v>
      </c>
      <c r="P197" s="238">
        <v>0</v>
      </c>
      <c r="Q197" s="238">
        <f>ROUND(E197*P197,2)</f>
        <v>0</v>
      </c>
      <c r="R197" s="240" t="s">
        <v>226</v>
      </c>
      <c r="S197" s="240" t="s">
        <v>128</v>
      </c>
      <c r="T197" s="241" t="s">
        <v>128</v>
      </c>
      <c r="U197" s="224">
        <v>0.01</v>
      </c>
      <c r="V197" s="224">
        <f>ROUND(E197*U197,2)</f>
        <v>0.4</v>
      </c>
      <c r="W197" s="224"/>
      <c r="X197" s="224" t="s">
        <v>129</v>
      </c>
      <c r="Y197" s="224" t="s">
        <v>130</v>
      </c>
      <c r="Z197" s="214"/>
      <c r="AA197" s="214"/>
      <c r="AB197" s="214"/>
      <c r="AC197" s="214"/>
      <c r="AD197" s="214"/>
      <c r="AE197" s="214"/>
      <c r="AF197" s="214"/>
      <c r="AG197" s="214" t="s">
        <v>131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2" x14ac:dyDescent="0.25">
      <c r="A198" s="221"/>
      <c r="B198" s="222"/>
      <c r="C198" s="259" t="s">
        <v>288</v>
      </c>
      <c r="D198" s="255"/>
      <c r="E198" s="256"/>
      <c r="F198" s="224"/>
      <c r="G198" s="224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24"/>
      <c r="Z198" s="214"/>
      <c r="AA198" s="214"/>
      <c r="AB198" s="214"/>
      <c r="AC198" s="214"/>
      <c r="AD198" s="214"/>
      <c r="AE198" s="214"/>
      <c r="AF198" s="214"/>
      <c r="AG198" s="214" t="s">
        <v>135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3" x14ac:dyDescent="0.25">
      <c r="A199" s="221"/>
      <c r="B199" s="222"/>
      <c r="C199" s="260" t="s">
        <v>300</v>
      </c>
      <c r="D199" s="255"/>
      <c r="E199" s="256">
        <v>4</v>
      </c>
      <c r="F199" s="224"/>
      <c r="G199" s="224"/>
      <c r="H199" s="224"/>
      <c r="I199" s="224"/>
      <c r="J199" s="224"/>
      <c r="K199" s="224"/>
      <c r="L199" s="224"/>
      <c r="M199" s="224"/>
      <c r="N199" s="223"/>
      <c r="O199" s="223"/>
      <c r="P199" s="223"/>
      <c r="Q199" s="223"/>
      <c r="R199" s="224"/>
      <c r="S199" s="224"/>
      <c r="T199" s="224"/>
      <c r="U199" s="224"/>
      <c r="V199" s="224"/>
      <c r="W199" s="224"/>
      <c r="X199" s="224"/>
      <c r="Y199" s="224"/>
      <c r="Z199" s="214"/>
      <c r="AA199" s="214"/>
      <c r="AB199" s="214"/>
      <c r="AC199" s="214"/>
      <c r="AD199" s="214"/>
      <c r="AE199" s="214"/>
      <c r="AF199" s="214"/>
      <c r="AG199" s="214" t="s">
        <v>135</v>
      </c>
      <c r="AH199" s="214">
        <v>2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3" x14ac:dyDescent="0.25">
      <c r="A200" s="221"/>
      <c r="B200" s="222"/>
      <c r="C200" s="260" t="s">
        <v>301</v>
      </c>
      <c r="D200" s="255"/>
      <c r="E200" s="256">
        <v>3.3</v>
      </c>
      <c r="F200" s="224"/>
      <c r="G200" s="224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4"/>
      <c r="AA200" s="214"/>
      <c r="AB200" s="214"/>
      <c r="AC200" s="214"/>
      <c r="AD200" s="214"/>
      <c r="AE200" s="214"/>
      <c r="AF200" s="214"/>
      <c r="AG200" s="214" t="s">
        <v>135</v>
      </c>
      <c r="AH200" s="214">
        <v>2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3" x14ac:dyDescent="0.25">
      <c r="A201" s="221"/>
      <c r="B201" s="222"/>
      <c r="C201" s="260" t="s">
        <v>302</v>
      </c>
      <c r="D201" s="255"/>
      <c r="E201" s="256">
        <v>3.23</v>
      </c>
      <c r="F201" s="224"/>
      <c r="G201" s="224"/>
      <c r="H201" s="224"/>
      <c r="I201" s="224"/>
      <c r="J201" s="224"/>
      <c r="K201" s="224"/>
      <c r="L201" s="224"/>
      <c r="M201" s="224"/>
      <c r="N201" s="223"/>
      <c r="O201" s="223"/>
      <c r="P201" s="223"/>
      <c r="Q201" s="223"/>
      <c r="R201" s="224"/>
      <c r="S201" s="224"/>
      <c r="T201" s="224"/>
      <c r="U201" s="224"/>
      <c r="V201" s="224"/>
      <c r="W201" s="224"/>
      <c r="X201" s="224"/>
      <c r="Y201" s="224"/>
      <c r="Z201" s="214"/>
      <c r="AA201" s="214"/>
      <c r="AB201" s="214"/>
      <c r="AC201" s="214"/>
      <c r="AD201" s="214"/>
      <c r="AE201" s="214"/>
      <c r="AF201" s="214"/>
      <c r="AG201" s="214" t="s">
        <v>135</v>
      </c>
      <c r="AH201" s="214">
        <v>2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3" x14ac:dyDescent="0.25">
      <c r="A202" s="221"/>
      <c r="B202" s="222"/>
      <c r="C202" s="260" t="s">
        <v>303</v>
      </c>
      <c r="D202" s="255"/>
      <c r="E202" s="256">
        <v>5.25</v>
      </c>
      <c r="F202" s="224"/>
      <c r="G202" s="224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24"/>
      <c r="Z202" s="214"/>
      <c r="AA202" s="214"/>
      <c r="AB202" s="214"/>
      <c r="AC202" s="214"/>
      <c r="AD202" s="214"/>
      <c r="AE202" s="214"/>
      <c r="AF202" s="214"/>
      <c r="AG202" s="214" t="s">
        <v>135</v>
      </c>
      <c r="AH202" s="214">
        <v>2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3" x14ac:dyDescent="0.25">
      <c r="A203" s="221"/>
      <c r="B203" s="222"/>
      <c r="C203" s="260" t="s">
        <v>304</v>
      </c>
      <c r="D203" s="255"/>
      <c r="E203" s="256">
        <v>4.2</v>
      </c>
      <c r="F203" s="224"/>
      <c r="G203" s="224"/>
      <c r="H203" s="224"/>
      <c r="I203" s="224"/>
      <c r="J203" s="224"/>
      <c r="K203" s="224"/>
      <c r="L203" s="224"/>
      <c r="M203" s="224"/>
      <c r="N203" s="223"/>
      <c r="O203" s="223"/>
      <c r="P203" s="223"/>
      <c r="Q203" s="223"/>
      <c r="R203" s="224"/>
      <c r="S203" s="224"/>
      <c r="T203" s="224"/>
      <c r="U203" s="224"/>
      <c r="V203" s="224"/>
      <c r="W203" s="224"/>
      <c r="X203" s="224"/>
      <c r="Y203" s="224"/>
      <c r="Z203" s="214"/>
      <c r="AA203" s="214"/>
      <c r="AB203" s="214"/>
      <c r="AC203" s="214"/>
      <c r="AD203" s="214"/>
      <c r="AE203" s="214"/>
      <c r="AF203" s="214"/>
      <c r="AG203" s="214" t="s">
        <v>135</v>
      </c>
      <c r="AH203" s="214">
        <v>2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3" x14ac:dyDescent="0.25">
      <c r="A204" s="221"/>
      <c r="B204" s="222"/>
      <c r="C204" s="261" t="s">
        <v>294</v>
      </c>
      <c r="D204" s="257"/>
      <c r="E204" s="258">
        <v>19.98</v>
      </c>
      <c r="F204" s="224"/>
      <c r="G204" s="224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4"/>
      <c r="AA204" s="214"/>
      <c r="AB204" s="214"/>
      <c r="AC204" s="214"/>
      <c r="AD204" s="214"/>
      <c r="AE204" s="214"/>
      <c r="AF204" s="214"/>
      <c r="AG204" s="214" t="s">
        <v>135</v>
      </c>
      <c r="AH204" s="214">
        <v>3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3" x14ac:dyDescent="0.25">
      <c r="A205" s="221"/>
      <c r="B205" s="222"/>
      <c r="C205" s="259" t="s">
        <v>295</v>
      </c>
      <c r="D205" s="255"/>
      <c r="E205" s="256"/>
      <c r="F205" s="224"/>
      <c r="G205" s="224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4"/>
      <c r="AA205" s="214"/>
      <c r="AB205" s="214"/>
      <c r="AC205" s="214"/>
      <c r="AD205" s="214"/>
      <c r="AE205" s="214"/>
      <c r="AF205" s="214"/>
      <c r="AG205" s="214" t="s">
        <v>135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3" x14ac:dyDescent="0.25">
      <c r="A206" s="221"/>
      <c r="B206" s="222"/>
      <c r="C206" s="249" t="s">
        <v>305</v>
      </c>
      <c r="D206" s="225"/>
      <c r="E206" s="226">
        <v>39.96</v>
      </c>
      <c r="F206" s="224"/>
      <c r="G206" s="224"/>
      <c r="H206" s="224"/>
      <c r="I206" s="224"/>
      <c r="J206" s="224"/>
      <c r="K206" s="224"/>
      <c r="L206" s="224"/>
      <c r="M206" s="224"/>
      <c r="N206" s="223"/>
      <c r="O206" s="223"/>
      <c r="P206" s="223"/>
      <c r="Q206" s="223"/>
      <c r="R206" s="224"/>
      <c r="S206" s="224"/>
      <c r="T206" s="224"/>
      <c r="U206" s="224"/>
      <c r="V206" s="224"/>
      <c r="W206" s="224"/>
      <c r="X206" s="224"/>
      <c r="Y206" s="224"/>
      <c r="Z206" s="214"/>
      <c r="AA206" s="214"/>
      <c r="AB206" s="214"/>
      <c r="AC206" s="214"/>
      <c r="AD206" s="214"/>
      <c r="AE206" s="214"/>
      <c r="AF206" s="214"/>
      <c r="AG206" s="214" t="s">
        <v>135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2" x14ac:dyDescent="0.25">
      <c r="A207" s="221"/>
      <c r="B207" s="222"/>
      <c r="C207" s="250"/>
      <c r="D207" s="243"/>
      <c r="E207" s="243"/>
      <c r="F207" s="243"/>
      <c r="G207" s="243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4"/>
      <c r="AA207" s="214"/>
      <c r="AB207" s="214"/>
      <c r="AC207" s="214"/>
      <c r="AD207" s="214"/>
      <c r="AE207" s="214"/>
      <c r="AF207" s="214"/>
      <c r="AG207" s="214" t="s">
        <v>136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ht="20" outlineLevel="1" x14ac:dyDescent="0.25">
      <c r="A208" s="235">
        <v>36</v>
      </c>
      <c r="B208" s="236" t="s">
        <v>228</v>
      </c>
      <c r="C208" s="247" t="s">
        <v>229</v>
      </c>
      <c r="D208" s="237" t="s">
        <v>192</v>
      </c>
      <c r="E208" s="238">
        <v>39.96</v>
      </c>
      <c r="F208" s="239"/>
      <c r="G208" s="240">
        <f>ROUND(E208*F208,2)</f>
        <v>0</v>
      </c>
      <c r="H208" s="239"/>
      <c r="I208" s="240">
        <f>ROUND(E208*H208,2)</f>
        <v>0</v>
      </c>
      <c r="J208" s="239"/>
      <c r="K208" s="240">
        <f>ROUND(E208*J208,2)</f>
        <v>0</v>
      </c>
      <c r="L208" s="240">
        <v>21</v>
      </c>
      <c r="M208" s="240">
        <f>G208*(1+L208/100)</f>
        <v>0</v>
      </c>
      <c r="N208" s="238">
        <v>6.9999999999999994E-5</v>
      </c>
      <c r="O208" s="238">
        <f>ROUND(E208*N208,2)</f>
        <v>0</v>
      </c>
      <c r="P208" s="238">
        <v>0</v>
      </c>
      <c r="Q208" s="238">
        <f>ROUND(E208*P208,2)</f>
        <v>0</v>
      </c>
      <c r="R208" s="240" t="s">
        <v>226</v>
      </c>
      <c r="S208" s="240" t="s">
        <v>128</v>
      </c>
      <c r="T208" s="241" t="s">
        <v>128</v>
      </c>
      <c r="U208" s="224">
        <v>0.09</v>
      </c>
      <c r="V208" s="224">
        <f>ROUND(E208*U208,2)</f>
        <v>3.6</v>
      </c>
      <c r="W208" s="224"/>
      <c r="X208" s="224" t="s">
        <v>129</v>
      </c>
      <c r="Y208" s="224" t="s">
        <v>130</v>
      </c>
      <c r="Z208" s="214"/>
      <c r="AA208" s="214"/>
      <c r="AB208" s="214"/>
      <c r="AC208" s="214"/>
      <c r="AD208" s="214"/>
      <c r="AE208" s="214"/>
      <c r="AF208" s="214"/>
      <c r="AG208" s="214" t="s">
        <v>131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2" x14ac:dyDescent="0.25">
      <c r="A209" s="221"/>
      <c r="B209" s="222"/>
      <c r="C209" s="248" t="s">
        <v>230</v>
      </c>
      <c r="D209" s="242"/>
      <c r="E209" s="242"/>
      <c r="F209" s="242"/>
      <c r="G209" s="242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4"/>
      <c r="AA209" s="214"/>
      <c r="AB209" s="214"/>
      <c r="AC209" s="214"/>
      <c r="AD209" s="214"/>
      <c r="AE209" s="214"/>
      <c r="AF209" s="214"/>
      <c r="AG209" s="214" t="s">
        <v>133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2" x14ac:dyDescent="0.25">
      <c r="A210" s="221"/>
      <c r="B210" s="222"/>
      <c r="C210" s="249" t="s">
        <v>306</v>
      </c>
      <c r="D210" s="225"/>
      <c r="E210" s="226">
        <v>39.96</v>
      </c>
      <c r="F210" s="224"/>
      <c r="G210" s="224"/>
      <c r="H210" s="224"/>
      <c r="I210" s="224"/>
      <c r="J210" s="224"/>
      <c r="K210" s="224"/>
      <c r="L210" s="224"/>
      <c r="M210" s="224"/>
      <c r="N210" s="223"/>
      <c r="O210" s="223"/>
      <c r="P210" s="223"/>
      <c r="Q210" s="223"/>
      <c r="R210" s="224"/>
      <c r="S210" s="224"/>
      <c r="T210" s="224"/>
      <c r="U210" s="224"/>
      <c r="V210" s="224"/>
      <c r="W210" s="224"/>
      <c r="X210" s="224"/>
      <c r="Y210" s="224"/>
      <c r="Z210" s="214"/>
      <c r="AA210" s="214"/>
      <c r="AB210" s="214"/>
      <c r="AC210" s="214"/>
      <c r="AD210" s="214"/>
      <c r="AE210" s="214"/>
      <c r="AF210" s="214"/>
      <c r="AG210" s="214" t="s">
        <v>135</v>
      </c>
      <c r="AH210" s="214">
        <v>5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2" x14ac:dyDescent="0.25">
      <c r="A211" s="221"/>
      <c r="B211" s="222"/>
      <c r="C211" s="250"/>
      <c r="D211" s="243"/>
      <c r="E211" s="243"/>
      <c r="F211" s="243"/>
      <c r="G211" s="243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4"/>
      <c r="AA211" s="214"/>
      <c r="AB211" s="214"/>
      <c r="AC211" s="214"/>
      <c r="AD211" s="214"/>
      <c r="AE211" s="214"/>
      <c r="AF211" s="214"/>
      <c r="AG211" s="214" t="s">
        <v>136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ht="13" x14ac:dyDescent="0.25">
      <c r="A212" s="228" t="s">
        <v>122</v>
      </c>
      <c r="B212" s="229" t="s">
        <v>91</v>
      </c>
      <c r="C212" s="246" t="s">
        <v>92</v>
      </c>
      <c r="D212" s="230"/>
      <c r="E212" s="231"/>
      <c r="F212" s="232"/>
      <c r="G212" s="232">
        <f>SUMIF(AG213:AG242,"&lt;&gt;NOR",G213:G242)</f>
        <v>0</v>
      </c>
      <c r="H212" s="232"/>
      <c r="I212" s="232">
        <f>SUM(I213:I242)</f>
        <v>0</v>
      </c>
      <c r="J212" s="232"/>
      <c r="K212" s="232">
        <f>SUM(K213:K242)</f>
        <v>0</v>
      </c>
      <c r="L212" s="232"/>
      <c r="M212" s="232">
        <f>SUM(M213:M242)</f>
        <v>0</v>
      </c>
      <c r="N212" s="231"/>
      <c r="O212" s="231">
        <f>SUM(O213:O242)</f>
        <v>0.32</v>
      </c>
      <c r="P212" s="231"/>
      <c r="Q212" s="231">
        <f>SUM(Q213:Q242)</f>
        <v>0</v>
      </c>
      <c r="R212" s="232"/>
      <c r="S212" s="232"/>
      <c r="T212" s="233"/>
      <c r="U212" s="227"/>
      <c r="V212" s="227">
        <f>SUM(V213:V242)</f>
        <v>161.36999999999998</v>
      </c>
      <c r="W212" s="227"/>
      <c r="X212" s="227"/>
      <c r="Y212" s="227"/>
      <c r="AG212" t="s">
        <v>123</v>
      </c>
    </row>
    <row r="213" spans="1:60" outlineLevel="1" x14ac:dyDescent="0.25">
      <c r="A213" s="235">
        <v>37</v>
      </c>
      <c r="B213" s="236" t="s">
        <v>232</v>
      </c>
      <c r="C213" s="247" t="s">
        <v>233</v>
      </c>
      <c r="D213" s="237" t="s">
        <v>126</v>
      </c>
      <c r="E213" s="238">
        <v>455.39420000000001</v>
      </c>
      <c r="F213" s="239"/>
      <c r="G213" s="240">
        <f>ROUND(E213*F213,2)</f>
        <v>0</v>
      </c>
      <c r="H213" s="239"/>
      <c r="I213" s="240">
        <f>ROUND(E213*H213,2)</f>
        <v>0</v>
      </c>
      <c r="J213" s="239"/>
      <c r="K213" s="240">
        <f>ROUND(E213*J213,2)</f>
        <v>0</v>
      </c>
      <c r="L213" s="240">
        <v>21</v>
      </c>
      <c r="M213" s="240">
        <f>G213*(1+L213/100)</f>
        <v>0</v>
      </c>
      <c r="N213" s="238">
        <v>1.4999999999999999E-4</v>
      </c>
      <c r="O213" s="238">
        <f>ROUND(E213*N213,2)</f>
        <v>7.0000000000000007E-2</v>
      </c>
      <c r="P213" s="238">
        <v>0</v>
      </c>
      <c r="Q213" s="238">
        <f>ROUND(E213*P213,2)</f>
        <v>0</v>
      </c>
      <c r="R213" s="240" t="s">
        <v>234</v>
      </c>
      <c r="S213" s="240" t="s">
        <v>128</v>
      </c>
      <c r="T213" s="241" t="s">
        <v>128</v>
      </c>
      <c r="U213" s="224">
        <v>0.03</v>
      </c>
      <c r="V213" s="224">
        <f>ROUND(E213*U213,2)</f>
        <v>13.66</v>
      </c>
      <c r="W213" s="224"/>
      <c r="X213" s="224" t="s">
        <v>129</v>
      </c>
      <c r="Y213" s="224" t="s">
        <v>130</v>
      </c>
      <c r="Z213" s="214"/>
      <c r="AA213" s="214"/>
      <c r="AB213" s="214"/>
      <c r="AC213" s="214"/>
      <c r="AD213" s="214"/>
      <c r="AE213" s="214"/>
      <c r="AF213" s="214"/>
      <c r="AG213" s="214" t="s">
        <v>131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2" x14ac:dyDescent="0.25">
      <c r="A214" s="221"/>
      <c r="B214" s="222"/>
      <c r="C214" s="249" t="s">
        <v>307</v>
      </c>
      <c r="D214" s="225"/>
      <c r="E214" s="226">
        <v>58.86</v>
      </c>
      <c r="F214" s="224"/>
      <c r="G214" s="224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24"/>
      <c r="Z214" s="214"/>
      <c r="AA214" s="214"/>
      <c r="AB214" s="214"/>
      <c r="AC214" s="214"/>
      <c r="AD214" s="214"/>
      <c r="AE214" s="214"/>
      <c r="AF214" s="214"/>
      <c r="AG214" s="214" t="s">
        <v>135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3" x14ac:dyDescent="0.25">
      <c r="A215" s="221"/>
      <c r="B215" s="222"/>
      <c r="C215" s="249" t="s">
        <v>308</v>
      </c>
      <c r="D215" s="225"/>
      <c r="E215" s="226">
        <v>20.38</v>
      </c>
      <c r="F215" s="224"/>
      <c r="G215" s="224"/>
      <c r="H215" s="224"/>
      <c r="I215" s="224"/>
      <c r="J215" s="224"/>
      <c r="K215" s="224"/>
      <c r="L215" s="224"/>
      <c r="M215" s="224"/>
      <c r="N215" s="223"/>
      <c r="O215" s="223"/>
      <c r="P215" s="223"/>
      <c r="Q215" s="223"/>
      <c r="R215" s="224"/>
      <c r="S215" s="224"/>
      <c r="T215" s="224"/>
      <c r="U215" s="224"/>
      <c r="V215" s="224"/>
      <c r="W215" s="224"/>
      <c r="X215" s="224"/>
      <c r="Y215" s="224"/>
      <c r="Z215" s="214"/>
      <c r="AA215" s="214"/>
      <c r="AB215" s="214"/>
      <c r="AC215" s="214"/>
      <c r="AD215" s="214"/>
      <c r="AE215" s="214"/>
      <c r="AF215" s="214"/>
      <c r="AG215" s="214" t="s">
        <v>135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3" x14ac:dyDescent="0.25">
      <c r="A216" s="221"/>
      <c r="B216" s="222"/>
      <c r="C216" s="249" t="s">
        <v>309</v>
      </c>
      <c r="D216" s="225"/>
      <c r="E216" s="226">
        <v>50.593400000000003</v>
      </c>
      <c r="F216" s="224"/>
      <c r="G216" s="224"/>
      <c r="H216" s="224"/>
      <c r="I216" s="224"/>
      <c r="J216" s="224"/>
      <c r="K216" s="224"/>
      <c r="L216" s="224"/>
      <c r="M216" s="224"/>
      <c r="N216" s="223"/>
      <c r="O216" s="223"/>
      <c r="P216" s="223"/>
      <c r="Q216" s="223"/>
      <c r="R216" s="224"/>
      <c r="S216" s="224"/>
      <c r="T216" s="224"/>
      <c r="U216" s="224"/>
      <c r="V216" s="224"/>
      <c r="W216" s="224"/>
      <c r="X216" s="224"/>
      <c r="Y216" s="224"/>
      <c r="Z216" s="214"/>
      <c r="AA216" s="214"/>
      <c r="AB216" s="214"/>
      <c r="AC216" s="214"/>
      <c r="AD216" s="214"/>
      <c r="AE216" s="214"/>
      <c r="AF216" s="214"/>
      <c r="AG216" s="214" t="s">
        <v>135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3" x14ac:dyDescent="0.25">
      <c r="A217" s="221"/>
      <c r="B217" s="222"/>
      <c r="C217" s="249" t="s">
        <v>310</v>
      </c>
      <c r="D217" s="225"/>
      <c r="E217" s="226">
        <v>15.57</v>
      </c>
      <c r="F217" s="224"/>
      <c r="G217" s="224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24"/>
      <c r="Z217" s="214"/>
      <c r="AA217" s="214"/>
      <c r="AB217" s="214"/>
      <c r="AC217" s="214"/>
      <c r="AD217" s="214"/>
      <c r="AE217" s="214"/>
      <c r="AF217" s="214"/>
      <c r="AG217" s="214" t="s">
        <v>135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3" x14ac:dyDescent="0.25">
      <c r="A218" s="221"/>
      <c r="B218" s="222"/>
      <c r="C218" s="249" t="s">
        <v>311</v>
      </c>
      <c r="D218" s="225"/>
      <c r="E218" s="226">
        <v>47.028799999999997</v>
      </c>
      <c r="F218" s="224"/>
      <c r="G218" s="224"/>
      <c r="H218" s="224"/>
      <c r="I218" s="224"/>
      <c r="J218" s="224"/>
      <c r="K218" s="224"/>
      <c r="L218" s="224"/>
      <c r="M218" s="224"/>
      <c r="N218" s="223"/>
      <c r="O218" s="223"/>
      <c r="P218" s="223"/>
      <c r="Q218" s="223"/>
      <c r="R218" s="224"/>
      <c r="S218" s="224"/>
      <c r="T218" s="224"/>
      <c r="U218" s="224"/>
      <c r="V218" s="224"/>
      <c r="W218" s="224"/>
      <c r="X218" s="224"/>
      <c r="Y218" s="224"/>
      <c r="Z218" s="214"/>
      <c r="AA218" s="214"/>
      <c r="AB218" s="214"/>
      <c r="AC218" s="214"/>
      <c r="AD218" s="214"/>
      <c r="AE218" s="214"/>
      <c r="AF218" s="214"/>
      <c r="AG218" s="214" t="s">
        <v>135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3" x14ac:dyDescent="0.25">
      <c r="A219" s="221"/>
      <c r="B219" s="222"/>
      <c r="C219" s="249" t="s">
        <v>312</v>
      </c>
      <c r="D219" s="225"/>
      <c r="E219" s="226">
        <v>12.76</v>
      </c>
      <c r="F219" s="224"/>
      <c r="G219" s="224"/>
      <c r="H219" s="224"/>
      <c r="I219" s="224"/>
      <c r="J219" s="224"/>
      <c r="K219" s="224"/>
      <c r="L219" s="224"/>
      <c r="M219" s="224"/>
      <c r="N219" s="223"/>
      <c r="O219" s="223"/>
      <c r="P219" s="223"/>
      <c r="Q219" s="223"/>
      <c r="R219" s="224"/>
      <c r="S219" s="224"/>
      <c r="T219" s="224"/>
      <c r="U219" s="224"/>
      <c r="V219" s="224"/>
      <c r="W219" s="224"/>
      <c r="X219" s="224"/>
      <c r="Y219" s="224"/>
      <c r="Z219" s="214"/>
      <c r="AA219" s="214"/>
      <c r="AB219" s="214"/>
      <c r="AC219" s="214"/>
      <c r="AD219" s="214"/>
      <c r="AE219" s="214"/>
      <c r="AF219" s="214"/>
      <c r="AG219" s="214" t="s">
        <v>135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3" x14ac:dyDescent="0.25">
      <c r="A220" s="221"/>
      <c r="B220" s="222"/>
      <c r="C220" s="249" t="s">
        <v>313</v>
      </c>
      <c r="D220" s="225"/>
      <c r="E220" s="226">
        <v>26.568000000000001</v>
      </c>
      <c r="F220" s="224"/>
      <c r="G220" s="224"/>
      <c r="H220" s="224"/>
      <c r="I220" s="224"/>
      <c r="J220" s="224"/>
      <c r="K220" s="224"/>
      <c r="L220" s="224"/>
      <c r="M220" s="224"/>
      <c r="N220" s="223"/>
      <c r="O220" s="223"/>
      <c r="P220" s="223"/>
      <c r="Q220" s="223"/>
      <c r="R220" s="224"/>
      <c r="S220" s="224"/>
      <c r="T220" s="224"/>
      <c r="U220" s="224"/>
      <c r="V220" s="224"/>
      <c r="W220" s="224"/>
      <c r="X220" s="224"/>
      <c r="Y220" s="224"/>
      <c r="Z220" s="214"/>
      <c r="AA220" s="214"/>
      <c r="AB220" s="214"/>
      <c r="AC220" s="214"/>
      <c r="AD220" s="214"/>
      <c r="AE220" s="214"/>
      <c r="AF220" s="214"/>
      <c r="AG220" s="214" t="s">
        <v>135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3" x14ac:dyDescent="0.25">
      <c r="A221" s="221"/>
      <c r="B221" s="222"/>
      <c r="C221" s="249" t="s">
        <v>314</v>
      </c>
      <c r="D221" s="225"/>
      <c r="E221" s="226">
        <v>4</v>
      </c>
      <c r="F221" s="224"/>
      <c r="G221" s="224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24"/>
      <c r="Z221" s="214"/>
      <c r="AA221" s="214"/>
      <c r="AB221" s="214"/>
      <c r="AC221" s="214"/>
      <c r="AD221" s="214"/>
      <c r="AE221" s="214"/>
      <c r="AF221" s="214"/>
      <c r="AG221" s="214" t="s">
        <v>135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3" x14ac:dyDescent="0.25">
      <c r="A222" s="221"/>
      <c r="B222" s="222"/>
      <c r="C222" s="249" t="s">
        <v>315</v>
      </c>
      <c r="D222" s="225"/>
      <c r="E222" s="226">
        <v>41.655999999999999</v>
      </c>
      <c r="F222" s="224"/>
      <c r="G222" s="224"/>
      <c r="H222" s="224"/>
      <c r="I222" s="224"/>
      <c r="J222" s="224"/>
      <c r="K222" s="224"/>
      <c r="L222" s="224"/>
      <c r="M222" s="224"/>
      <c r="N222" s="223"/>
      <c r="O222" s="223"/>
      <c r="P222" s="223"/>
      <c r="Q222" s="223"/>
      <c r="R222" s="224"/>
      <c r="S222" s="224"/>
      <c r="T222" s="224"/>
      <c r="U222" s="224"/>
      <c r="V222" s="224"/>
      <c r="W222" s="224"/>
      <c r="X222" s="224"/>
      <c r="Y222" s="224"/>
      <c r="Z222" s="214"/>
      <c r="AA222" s="214"/>
      <c r="AB222" s="214"/>
      <c r="AC222" s="214"/>
      <c r="AD222" s="214"/>
      <c r="AE222" s="214"/>
      <c r="AF222" s="214"/>
      <c r="AG222" s="214" t="s">
        <v>135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3" x14ac:dyDescent="0.25">
      <c r="A223" s="221"/>
      <c r="B223" s="222"/>
      <c r="C223" s="249" t="s">
        <v>316</v>
      </c>
      <c r="D223" s="225"/>
      <c r="E223" s="226">
        <v>9.64</v>
      </c>
      <c r="F223" s="224"/>
      <c r="G223" s="224"/>
      <c r="H223" s="224"/>
      <c r="I223" s="224"/>
      <c r="J223" s="224"/>
      <c r="K223" s="224"/>
      <c r="L223" s="224"/>
      <c r="M223" s="224"/>
      <c r="N223" s="223"/>
      <c r="O223" s="223"/>
      <c r="P223" s="223"/>
      <c r="Q223" s="223"/>
      <c r="R223" s="224"/>
      <c r="S223" s="224"/>
      <c r="T223" s="224"/>
      <c r="U223" s="224"/>
      <c r="V223" s="224"/>
      <c r="W223" s="224"/>
      <c r="X223" s="224"/>
      <c r="Y223" s="224"/>
      <c r="Z223" s="214"/>
      <c r="AA223" s="214"/>
      <c r="AB223" s="214"/>
      <c r="AC223" s="214"/>
      <c r="AD223" s="214"/>
      <c r="AE223" s="214"/>
      <c r="AF223" s="214"/>
      <c r="AG223" s="214" t="s">
        <v>135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3" x14ac:dyDescent="0.25">
      <c r="A224" s="221"/>
      <c r="B224" s="222"/>
      <c r="C224" s="249" t="s">
        <v>317</v>
      </c>
      <c r="D224" s="225"/>
      <c r="E224" s="226">
        <v>56.027999999999999</v>
      </c>
      <c r="F224" s="224"/>
      <c r="G224" s="224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24"/>
      <c r="Z224" s="214"/>
      <c r="AA224" s="214"/>
      <c r="AB224" s="214"/>
      <c r="AC224" s="214"/>
      <c r="AD224" s="214"/>
      <c r="AE224" s="214"/>
      <c r="AF224" s="214"/>
      <c r="AG224" s="214" t="s">
        <v>135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3" x14ac:dyDescent="0.25">
      <c r="A225" s="221"/>
      <c r="B225" s="222"/>
      <c r="C225" s="249" t="s">
        <v>318</v>
      </c>
      <c r="D225" s="225"/>
      <c r="E225" s="226">
        <v>17.05</v>
      </c>
      <c r="F225" s="224"/>
      <c r="G225" s="224"/>
      <c r="H225" s="224"/>
      <c r="I225" s="224"/>
      <c r="J225" s="224"/>
      <c r="K225" s="224"/>
      <c r="L225" s="224"/>
      <c r="M225" s="224"/>
      <c r="N225" s="223"/>
      <c r="O225" s="223"/>
      <c r="P225" s="223"/>
      <c r="Q225" s="223"/>
      <c r="R225" s="224"/>
      <c r="S225" s="224"/>
      <c r="T225" s="224"/>
      <c r="U225" s="224"/>
      <c r="V225" s="224"/>
      <c r="W225" s="224"/>
      <c r="X225" s="224"/>
      <c r="Y225" s="224"/>
      <c r="Z225" s="214"/>
      <c r="AA225" s="214"/>
      <c r="AB225" s="214"/>
      <c r="AC225" s="214"/>
      <c r="AD225" s="214"/>
      <c r="AE225" s="214"/>
      <c r="AF225" s="214"/>
      <c r="AG225" s="214" t="s">
        <v>135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3" x14ac:dyDescent="0.25">
      <c r="A226" s="221"/>
      <c r="B226" s="222"/>
      <c r="C226" s="249" t="s">
        <v>319</v>
      </c>
      <c r="D226" s="225"/>
      <c r="E226" s="226">
        <v>70</v>
      </c>
      <c r="F226" s="224"/>
      <c r="G226" s="224"/>
      <c r="H226" s="224"/>
      <c r="I226" s="224"/>
      <c r="J226" s="224"/>
      <c r="K226" s="224"/>
      <c r="L226" s="224"/>
      <c r="M226" s="224"/>
      <c r="N226" s="223"/>
      <c r="O226" s="223"/>
      <c r="P226" s="223"/>
      <c r="Q226" s="223"/>
      <c r="R226" s="224"/>
      <c r="S226" s="224"/>
      <c r="T226" s="224"/>
      <c r="U226" s="224"/>
      <c r="V226" s="224"/>
      <c r="W226" s="224"/>
      <c r="X226" s="224"/>
      <c r="Y226" s="224"/>
      <c r="Z226" s="214"/>
      <c r="AA226" s="214"/>
      <c r="AB226" s="214"/>
      <c r="AC226" s="214"/>
      <c r="AD226" s="214"/>
      <c r="AE226" s="214"/>
      <c r="AF226" s="214"/>
      <c r="AG226" s="214" t="s">
        <v>135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3" x14ac:dyDescent="0.25">
      <c r="A227" s="221"/>
      <c r="B227" s="222"/>
      <c r="C227" s="249" t="s">
        <v>320</v>
      </c>
      <c r="D227" s="225"/>
      <c r="E227" s="226">
        <v>25.26</v>
      </c>
      <c r="F227" s="224"/>
      <c r="G227" s="224"/>
      <c r="H227" s="224"/>
      <c r="I227" s="224"/>
      <c r="J227" s="224"/>
      <c r="K227" s="224"/>
      <c r="L227" s="224"/>
      <c r="M227" s="224"/>
      <c r="N227" s="223"/>
      <c r="O227" s="223"/>
      <c r="P227" s="223"/>
      <c r="Q227" s="223"/>
      <c r="R227" s="224"/>
      <c r="S227" s="224"/>
      <c r="T227" s="224"/>
      <c r="U227" s="224"/>
      <c r="V227" s="224"/>
      <c r="W227" s="224"/>
      <c r="X227" s="224"/>
      <c r="Y227" s="224"/>
      <c r="Z227" s="214"/>
      <c r="AA227" s="214"/>
      <c r="AB227" s="214"/>
      <c r="AC227" s="214"/>
      <c r="AD227" s="214"/>
      <c r="AE227" s="214"/>
      <c r="AF227" s="214"/>
      <c r="AG227" s="214" t="s">
        <v>135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2" x14ac:dyDescent="0.25">
      <c r="A228" s="221"/>
      <c r="B228" s="222"/>
      <c r="C228" s="250"/>
      <c r="D228" s="243"/>
      <c r="E228" s="243"/>
      <c r="F228" s="243"/>
      <c r="G228" s="243"/>
      <c r="H228" s="224"/>
      <c r="I228" s="224"/>
      <c r="J228" s="224"/>
      <c r="K228" s="224"/>
      <c r="L228" s="224"/>
      <c r="M228" s="224"/>
      <c r="N228" s="223"/>
      <c r="O228" s="223"/>
      <c r="P228" s="223"/>
      <c r="Q228" s="223"/>
      <c r="R228" s="224"/>
      <c r="S228" s="224"/>
      <c r="T228" s="224"/>
      <c r="U228" s="224"/>
      <c r="V228" s="224"/>
      <c r="W228" s="224"/>
      <c r="X228" s="224"/>
      <c r="Y228" s="224"/>
      <c r="Z228" s="214"/>
      <c r="AA228" s="214"/>
      <c r="AB228" s="214"/>
      <c r="AC228" s="214"/>
      <c r="AD228" s="214"/>
      <c r="AE228" s="214"/>
      <c r="AF228" s="214"/>
      <c r="AG228" s="214" t="s">
        <v>136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ht="20" outlineLevel="1" x14ac:dyDescent="0.25">
      <c r="A229" s="235">
        <v>38</v>
      </c>
      <c r="B229" s="236" t="s">
        <v>237</v>
      </c>
      <c r="C229" s="247" t="s">
        <v>238</v>
      </c>
      <c r="D229" s="237" t="s">
        <v>126</v>
      </c>
      <c r="E229" s="238">
        <v>455.39420000000001</v>
      </c>
      <c r="F229" s="239"/>
      <c r="G229" s="240">
        <f>ROUND(E229*F229,2)</f>
        <v>0</v>
      </c>
      <c r="H229" s="239"/>
      <c r="I229" s="240">
        <f>ROUND(E229*H229,2)</f>
        <v>0</v>
      </c>
      <c r="J229" s="239"/>
      <c r="K229" s="240">
        <f>ROUND(E229*J229,2)</f>
        <v>0</v>
      </c>
      <c r="L229" s="240">
        <v>21</v>
      </c>
      <c r="M229" s="240">
        <f>G229*(1+L229/100)</f>
        <v>0</v>
      </c>
      <c r="N229" s="238">
        <v>2.0000000000000001E-4</v>
      </c>
      <c r="O229" s="238">
        <f>ROUND(E229*N229,2)</f>
        <v>0.09</v>
      </c>
      <c r="P229" s="238">
        <v>0</v>
      </c>
      <c r="Q229" s="238">
        <f>ROUND(E229*P229,2)</f>
        <v>0</v>
      </c>
      <c r="R229" s="240" t="s">
        <v>234</v>
      </c>
      <c r="S229" s="240" t="s">
        <v>128</v>
      </c>
      <c r="T229" s="241" t="s">
        <v>128</v>
      </c>
      <c r="U229" s="224">
        <v>0.18</v>
      </c>
      <c r="V229" s="224">
        <f>ROUND(E229*U229,2)</f>
        <v>81.97</v>
      </c>
      <c r="W229" s="224"/>
      <c r="X229" s="224" t="s">
        <v>129</v>
      </c>
      <c r="Y229" s="224" t="s">
        <v>130</v>
      </c>
      <c r="Z229" s="214"/>
      <c r="AA229" s="214"/>
      <c r="AB229" s="214"/>
      <c r="AC229" s="214"/>
      <c r="AD229" s="214"/>
      <c r="AE229" s="214"/>
      <c r="AF229" s="214"/>
      <c r="AG229" s="214" t="s">
        <v>131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2" x14ac:dyDescent="0.25">
      <c r="A230" s="221"/>
      <c r="B230" s="222"/>
      <c r="C230" s="249" t="s">
        <v>321</v>
      </c>
      <c r="D230" s="225"/>
      <c r="E230" s="226">
        <v>455.39420000000001</v>
      </c>
      <c r="F230" s="224"/>
      <c r="G230" s="224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24"/>
      <c r="Z230" s="214"/>
      <c r="AA230" s="214"/>
      <c r="AB230" s="214"/>
      <c r="AC230" s="214"/>
      <c r="AD230" s="214"/>
      <c r="AE230" s="214"/>
      <c r="AF230" s="214"/>
      <c r="AG230" s="214" t="s">
        <v>135</v>
      </c>
      <c r="AH230" s="214">
        <v>5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2" x14ac:dyDescent="0.25">
      <c r="A231" s="221"/>
      <c r="B231" s="222"/>
      <c r="C231" s="250"/>
      <c r="D231" s="243"/>
      <c r="E231" s="243"/>
      <c r="F231" s="243"/>
      <c r="G231" s="243"/>
      <c r="H231" s="224"/>
      <c r="I231" s="224"/>
      <c r="J231" s="224"/>
      <c r="K231" s="224"/>
      <c r="L231" s="224"/>
      <c r="M231" s="224"/>
      <c r="N231" s="223"/>
      <c r="O231" s="223"/>
      <c r="P231" s="223"/>
      <c r="Q231" s="223"/>
      <c r="R231" s="224"/>
      <c r="S231" s="224"/>
      <c r="T231" s="224"/>
      <c r="U231" s="224"/>
      <c r="V231" s="224"/>
      <c r="W231" s="224"/>
      <c r="X231" s="224"/>
      <c r="Y231" s="224"/>
      <c r="Z231" s="214"/>
      <c r="AA231" s="214"/>
      <c r="AB231" s="214"/>
      <c r="AC231" s="214"/>
      <c r="AD231" s="214"/>
      <c r="AE231" s="214"/>
      <c r="AF231" s="214"/>
      <c r="AG231" s="214" t="s">
        <v>136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ht="20" outlineLevel="1" x14ac:dyDescent="0.25">
      <c r="A232" s="235">
        <v>39</v>
      </c>
      <c r="B232" s="236" t="s">
        <v>240</v>
      </c>
      <c r="C232" s="247" t="s">
        <v>241</v>
      </c>
      <c r="D232" s="237" t="s">
        <v>126</v>
      </c>
      <c r="E232" s="238">
        <v>455.39420000000001</v>
      </c>
      <c r="F232" s="239"/>
      <c r="G232" s="240">
        <f>ROUND(E232*F232,2)</f>
        <v>0</v>
      </c>
      <c r="H232" s="239"/>
      <c r="I232" s="240">
        <f>ROUND(E232*H232,2)</f>
        <v>0</v>
      </c>
      <c r="J232" s="239"/>
      <c r="K232" s="240">
        <f>ROUND(E232*J232,2)</f>
        <v>0</v>
      </c>
      <c r="L232" s="240">
        <v>21</v>
      </c>
      <c r="M232" s="240">
        <f>G232*(1+L232/100)</f>
        <v>0</v>
      </c>
      <c r="N232" s="238">
        <v>3.4000000000000002E-4</v>
      </c>
      <c r="O232" s="238">
        <f>ROUND(E232*N232,2)</f>
        <v>0.15</v>
      </c>
      <c r="P232" s="238">
        <v>0</v>
      </c>
      <c r="Q232" s="238">
        <f>ROUND(E232*P232,2)</f>
        <v>0</v>
      </c>
      <c r="R232" s="240" t="s">
        <v>234</v>
      </c>
      <c r="S232" s="240" t="s">
        <v>128</v>
      </c>
      <c r="T232" s="241" t="s">
        <v>128</v>
      </c>
      <c r="U232" s="224">
        <v>0.14000000000000001</v>
      </c>
      <c r="V232" s="224">
        <f>ROUND(E232*U232,2)</f>
        <v>63.76</v>
      </c>
      <c r="W232" s="224"/>
      <c r="X232" s="224" t="s">
        <v>129</v>
      </c>
      <c r="Y232" s="224" t="s">
        <v>130</v>
      </c>
      <c r="Z232" s="214"/>
      <c r="AA232" s="214"/>
      <c r="AB232" s="214"/>
      <c r="AC232" s="214"/>
      <c r="AD232" s="214"/>
      <c r="AE232" s="214"/>
      <c r="AF232" s="214"/>
      <c r="AG232" s="214" t="s">
        <v>131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2" x14ac:dyDescent="0.25">
      <c r="A233" s="221"/>
      <c r="B233" s="222"/>
      <c r="C233" s="249" t="s">
        <v>321</v>
      </c>
      <c r="D233" s="225"/>
      <c r="E233" s="226">
        <v>455.39420000000001</v>
      </c>
      <c r="F233" s="224"/>
      <c r="G233" s="224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4"/>
      <c r="AA233" s="214"/>
      <c r="AB233" s="214"/>
      <c r="AC233" s="214"/>
      <c r="AD233" s="214"/>
      <c r="AE233" s="214"/>
      <c r="AF233" s="214"/>
      <c r="AG233" s="214" t="s">
        <v>135</v>
      </c>
      <c r="AH233" s="214">
        <v>5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2" x14ac:dyDescent="0.25">
      <c r="A234" s="221"/>
      <c r="B234" s="222"/>
      <c r="C234" s="250"/>
      <c r="D234" s="243"/>
      <c r="E234" s="243"/>
      <c r="F234" s="243"/>
      <c r="G234" s="243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24"/>
      <c r="Z234" s="214"/>
      <c r="AA234" s="214"/>
      <c r="AB234" s="214"/>
      <c r="AC234" s="214"/>
      <c r="AD234" s="214"/>
      <c r="AE234" s="214"/>
      <c r="AF234" s="214"/>
      <c r="AG234" s="214" t="s">
        <v>136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5">
      <c r="A235" s="235">
        <v>40</v>
      </c>
      <c r="B235" s="236" t="s">
        <v>242</v>
      </c>
      <c r="C235" s="247" t="s">
        <v>243</v>
      </c>
      <c r="D235" s="237" t="s">
        <v>244</v>
      </c>
      <c r="E235" s="238">
        <v>18</v>
      </c>
      <c r="F235" s="239"/>
      <c r="G235" s="240">
        <f>ROUND(E235*F235,2)</f>
        <v>0</v>
      </c>
      <c r="H235" s="239"/>
      <c r="I235" s="240">
        <f>ROUND(E235*H235,2)</f>
        <v>0</v>
      </c>
      <c r="J235" s="239"/>
      <c r="K235" s="240">
        <f>ROUND(E235*J235,2)</f>
        <v>0</v>
      </c>
      <c r="L235" s="240">
        <v>21</v>
      </c>
      <c r="M235" s="240">
        <f>G235*(1+L235/100)</f>
        <v>0</v>
      </c>
      <c r="N235" s="238">
        <v>3.6000000000000002E-4</v>
      </c>
      <c r="O235" s="238">
        <f>ROUND(E235*N235,2)</f>
        <v>0.01</v>
      </c>
      <c r="P235" s="238">
        <v>0</v>
      </c>
      <c r="Q235" s="238">
        <f>ROUND(E235*P235,2)</f>
        <v>0</v>
      </c>
      <c r="R235" s="240" t="s">
        <v>234</v>
      </c>
      <c r="S235" s="240" t="s">
        <v>128</v>
      </c>
      <c r="T235" s="241" t="s">
        <v>128</v>
      </c>
      <c r="U235" s="224">
        <v>0.11</v>
      </c>
      <c r="V235" s="224">
        <f>ROUND(E235*U235,2)</f>
        <v>1.98</v>
      </c>
      <c r="W235" s="224"/>
      <c r="X235" s="224" t="s">
        <v>129</v>
      </c>
      <c r="Y235" s="224" t="s">
        <v>130</v>
      </c>
      <c r="Z235" s="214"/>
      <c r="AA235" s="214"/>
      <c r="AB235" s="214"/>
      <c r="AC235" s="214"/>
      <c r="AD235" s="214"/>
      <c r="AE235" s="214"/>
      <c r="AF235" s="214"/>
      <c r="AG235" s="214" t="s">
        <v>131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2" x14ac:dyDescent="0.25">
      <c r="A236" s="221"/>
      <c r="B236" s="222"/>
      <c r="C236" s="248" t="s">
        <v>245</v>
      </c>
      <c r="D236" s="242"/>
      <c r="E236" s="242"/>
      <c r="F236" s="242"/>
      <c r="G236" s="242"/>
      <c r="H236" s="224"/>
      <c r="I236" s="224"/>
      <c r="J236" s="224"/>
      <c r="K236" s="224"/>
      <c r="L236" s="224"/>
      <c r="M236" s="224"/>
      <c r="N236" s="223"/>
      <c r="O236" s="223"/>
      <c r="P236" s="223"/>
      <c r="Q236" s="223"/>
      <c r="R236" s="224"/>
      <c r="S236" s="224"/>
      <c r="T236" s="224"/>
      <c r="U236" s="224"/>
      <c r="V236" s="224"/>
      <c r="W236" s="224"/>
      <c r="X236" s="224"/>
      <c r="Y236" s="224"/>
      <c r="Z236" s="214"/>
      <c r="AA236" s="214"/>
      <c r="AB236" s="214"/>
      <c r="AC236" s="214"/>
      <c r="AD236" s="214"/>
      <c r="AE236" s="214"/>
      <c r="AF236" s="214"/>
      <c r="AG236" s="214" t="s">
        <v>133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45" t="str">
        <f>C236</f>
        <v>Lokální penetrace poškozených míst, zatmelení prohlubně na průměrnou tl. 2 mm, po zavadnutí rozmytí tmelu do ztracena.</v>
      </c>
      <c r="BB236" s="214"/>
      <c r="BC236" s="214"/>
      <c r="BD236" s="214"/>
      <c r="BE236" s="214"/>
      <c r="BF236" s="214"/>
      <c r="BG236" s="214"/>
      <c r="BH236" s="214"/>
    </row>
    <row r="237" spans="1:60" outlineLevel="2" x14ac:dyDescent="0.25">
      <c r="A237" s="221"/>
      <c r="B237" s="222"/>
      <c r="C237" s="249" t="s">
        <v>322</v>
      </c>
      <c r="D237" s="225"/>
      <c r="E237" s="226">
        <v>4</v>
      </c>
      <c r="F237" s="224"/>
      <c r="G237" s="224"/>
      <c r="H237" s="224"/>
      <c r="I237" s="224"/>
      <c r="J237" s="224"/>
      <c r="K237" s="224"/>
      <c r="L237" s="224"/>
      <c r="M237" s="224"/>
      <c r="N237" s="223"/>
      <c r="O237" s="223"/>
      <c r="P237" s="223"/>
      <c r="Q237" s="223"/>
      <c r="R237" s="224"/>
      <c r="S237" s="224"/>
      <c r="T237" s="224"/>
      <c r="U237" s="224"/>
      <c r="V237" s="224"/>
      <c r="W237" s="224"/>
      <c r="X237" s="224"/>
      <c r="Y237" s="224"/>
      <c r="Z237" s="214"/>
      <c r="AA237" s="214"/>
      <c r="AB237" s="214"/>
      <c r="AC237" s="214"/>
      <c r="AD237" s="214"/>
      <c r="AE237" s="214"/>
      <c r="AF237" s="214"/>
      <c r="AG237" s="214" t="s">
        <v>135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3" x14ac:dyDescent="0.25">
      <c r="A238" s="221"/>
      <c r="B238" s="222"/>
      <c r="C238" s="249" t="s">
        <v>323</v>
      </c>
      <c r="D238" s="225"/>
      <c r="E238" s="226">
        <v>4</v>
      </c>
      <c r="F238" s="224"/>
      <c r="G238" s="224"/>
      <c r="H238" s="224"/>
      <c r="I238" s="224"/>
      <c r="J238" s="224"/>
      <c r="K238" s="224"/>
      <c r="L238" s="224"/>
      <c r="M238" s="224"/>
      <c r="N238" s="223"/>
      <c r="O238" s="223"/>
      <c r="P238" s="223"/>
      <c r="Q238" s="223"/>
      <c r="R238" s="224"/>
      <c r="S238" s="224"/>
      <c r="T238" s="224"/>
      <c r="U238" s="224"/>
      <c r="V238" s="224"/>
      <c r="W238" s="224"/>
      <c r="X238" s="224"/>
      <c r="Y238" s="224"/>
      <c r="Z238" s="214"/>
      <c r="AA238" s="214"/>
      <c r="AB238" s="214"/>
      <c r="AC238" s="214"/>
      <c r="AD238" s="214"/>
      <c r="AE238" s="214"/>
      <c r="AF238" s="214"/>
      <c r="AG238" s="214" t="s">
        <v>135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3" x14ac:dyDescent="0.25">
      <c r="A239" s="221"/>
      <c r="B239" s="222"/>
      <c r="C239" s="249" t="s">
        <v>324</v>
      </c>
      <c r="D239" s="225"/>
      <c r="E239" s="226">
        <v>3</v>
      </c>
      <c r="F239" s="224"/>
      <c r="G239" s="224"/>
      <c r="H239" s="224"/>
      <c r="I239" s="224"/>
      <c r="J239" s="224"/>
      <c r="K239" s="224"/>
      <c r="L239" s="224"/>
      <c r="M239" s="224"/>
      <c r="N239" s="223"/>
      <c r="O239" s="223"/>
      <c r="P239" s="223"/>
      <c r="Q239" s="223"/>
      <c r="R239" s="224"/>
      <c r="S239" s="224"/>
      <c r="T239" s="224"/>
      <c r="U239" s="224"/>
      <c r="V239" s="224"/>
      <c r="W239" s="224"/>
      <c r="X239" s="224"/>
      <c r="Y239" s="224"/>
      <c r="Z239" s="214"/>
      <c r="AA239" s="214"/>
      <c r="AB239" s="214"/>
      <c r="AC239" s="214"/>
      <c r="AD239" s="214"/>
      <c r="AE239" s="214"/>
      <c r="AF239" s="214"/>
      <c r="AG239" s="214" t="s">
        <v>135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3" x14ac:dyDescent="0.25">
      <c r="A240" s="221"/>
      <c r="B240" s="222"/>
      <c r="C240" s="249" t="s">
        <v>325</v>
      </c>
      <c r="D240" s="225"/>
      <c r="E240" s="226">
        <v>3</v>
      </c>
      <c r="F240" s="224"/>
      <c r="G240" s="224"/>
      <c r="H240" s="224"/>
      <c r="I240" s="224"/>
      <c r="J240" s="224"/>
      <c r="K240" s="224"/>
      <c r="L240" s="224"/>
      <c r="M240" s="224"/>
      <c r="N240" s="223"/>
      <c r="O240" s="223"/>
      <c r="P240" s="223"/>
      <c r="Q240" s="223"/>
      <c r="R240" s="224"/>
      <c r="S240" s="224"/>
      <c r="T240" s="224"/>
      <c r="U240" s="224"/>
      <c r="V240" s="224"/>
      <c r="W240" s="224"/>
      <c r="X240" s="224"/>
      <c r="Y240" s="224"/>
      <c r="Z240" s="214"/>
      <c r="AA240" s="214"/>
      <c r="AB240" s="214"/>
      <c r="AC240" s="214"/>
      <c r="AD240" s="214"/>
      <c r="AE240" s="214"/>
      <c r="AF240" s="214"/>
      <c r="AG240" s="214" t="s">
        <v>135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3" x14ac:dyDescent="0.25">
      <c r="A241" s="221"/>
      <c r="B241" s="222"/>
      <c r="C241" s="249" t="s">
        <v>326</v>
      </c>
      <c r="D241" s="225"/>
      <c r="E241" s="226">
        <v>4</v>
      </c>
      <c r="F241" s="224"/>
      <c r="G241" s="224"/>
      <c r="H241" s="224"/>
      <c r="I241" s="224"/>
      <c r="J241" s="224"/>
      <c r="K241" s="224"/>
      <c r="L241" s="224"/>
      <c r="M241" s="224"/>
      <c r="N241" s="223"/>
      <c r="O241" s="223"/>
      <c r="P241" s="223"/>
      <c r="Q241" s="223"/>
      <c r="R241" s="224"/>
      <c r="S241" s="224"/>
      <c r="T241" s="224"/>
      <c r="U241" s="224"/>
      <c r="V241" s="224"/>
      <c r="W241" s="224"/>
      <c r="X241" s="224"/>
      <c r="Y241" s="224"/>
      <c r="Z241" s="214"/>
      <c r="AA241" s="214"/>
      <c r="AB241" s="214"/>
      <c r="AC241" s="214"/>
      <c r="AD241" s="214"/>
      <c r="AE241" s="214"/>
      <c r="AF241" s="214"/>
      <c r="AG241" s="214" t="s">
        <v>135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2" x14ac:dyDescent="0.25">
      <c r="A242" s="221"/>
      <c r="B242" s="222"/>
      <c r="C242" s="250"/>
      <c r="D242" s="243"/>
      <c r="E242" s="243"/>
      <c r="F242" s="243"/>
      <c r="G242" s="243"/>
      <c r="H242" s="224"/>
      <c r="I242" s="224"/>
      <c r="J242" s="224"/>
      <c r="K242" s="224"/>
      <c r="L242" s="224"/>
      <c r="M242" s="224"/>
      <c r="N242" s="223"/>
      <c r="O242" s="223"/>
      <c r="P242" s="223"/>
      <c r="Q242" s="223"/>
      <c r="R242" s="224"/>
      <c r="S242" s="224"/>
      <c r="T242" s="224"/>
      <c r="U242" s="224"/>
      <c r="V242" s="224"/>
      <c r="W242" s="224"/>
      <c r="X242" s="224"/>
      <c r="Y242" s="224"/>
      <c r="Z242" s="214"/>
      <c r="AA242" s="214"/>
      <c r="AB242" s="214"/>
      <c r="AC242" s="214"/>
      <c r="AD242" s="214"/>
      <c r="AE242" s="214"/>
      <c r="AF242" s="214"/>
      <c r="AG242" s="214" t="s">
        <v>136</v>
      </c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x14ac:dyDescent="0.25">
      <c r="A243" s="3"/>
      <c r="B243" s="4"/>
      <c r="C243" s="252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AE243">
        <v>12</v>
      </c>
      <c r="AF243">
        <v>21</v>
      </c>
      <c r="AG243" t="s">
        <v>108</v>
      </c>
    </row>
    <row r="244" spans="1:60" ht="13" x14ac:dyDescent="0.25">
      <c r="A244" s="217"/>
      <c r="B244" s="218" t="s">
        <v>29</v>
      </c>
      <c r="C244" s="253"/>
      <c r="D244" s="219"/>
      <c r="E244" s="220"/>
      <c r="F244" s="220"/>
      <c r="G244" s="234">
        <f>G8+G31+G36+G44+G69+G73+G77+G85+G196+G212</f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AE244">
        <f>SUMIF(L7:L242,AE243,G7:G242)</f>
        <v>0</v>
      </c>
      <c r="AF244">
        <f>SUMIF(L7:L242,AF243,G7:G242)</f>
        <v>0</v>
      </c>
      <c r="AG244" t="s">
        <v>247</v>
      </c>
    </row>
    <row r="245" spans="1:60" x14ac:dyDescent="0.25">
      <c r="C245" s="254"/>
      <c r="D245" s="10"/>
      <c r="AG245" t="s">
        <v>248</v>
      </c>
    </row>
    <row r="246" spans="1:60" x14ac:dyDescent="0.25">
      <c r="D246" s="10"/>
    </row>
    <row r="247" spans="1:60" x14ac:dyDescent="0.25">
      <c r="D247" s="10"/>
    </row>
    <row r="248" spans="1:60" x14ac:dyDescent="0.25">
      <c r="D248" s="10"/>
    </row>
    <row r="249" spans="1:60" x14ac:dyDescent="0.25">
      <c r="D249" s="10"/>
    </row>
    <row r="250" spans="1:60" x14ac:dyDescent="0.25">
      <c r="D250" s="10"/>
    </row>
    <row r="251" spans="1:60" x14ac:dyDescent="0.25">
      <c r="D251" s="10"/>
    </row>
    <row r="252" spans="1:60" x14ac:dyDescent="0.25">
      <c r="D252" s="10"/>
    </row>
    <row r="253" spans="1:60" x14ac:dyDescent="0.25">
      <c r="D253" s="10"/>
    </row>
    <row r="254" spans="1:60" x14ac:dyDescent="0.25">
      <c r="D254" s="10"/>
    </row>
    <row r="255" spans="1:60" x14ac:dyDescent="0.25">
      <c r="D255" s="10"/>
    </row>
    <row r="256" spans="1:60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iU1SXHYdvOpqBIzVfJ6ijSs6J45gZA+W3wmZXFzePjpwA78syxGEjapA3JSLszVV0XNQv/fMqeYtCONl0mgijw==" saltValue="25tvubORCyp+qHMEaquS/A==" spinCount="100000" sheet="1" formatRows="0"/>
  <mergeCells count="58">
    <mergeCell ref="C231:G231"/>
    <mergeCell ref="C234:G234"/>
    <mergeCell ref="C236:G236"/>
    <mergeCell ref="C242:G242"/>
    <mergeCell ref="C194:G194"/>
    <mergeCell ref="C195:G195"/>
    <mergeCell ref="C207:G207"/>
    <mergeCell ref="C209:G209"/>
    <mergeCell ref="C211:G211"/>
    <mergeCell ref="C228:G228"/>
    <mergeCell ref="C182:G182"/>
    <mergeCell ref="C184:G184"/>
    <mergeCell ref="C186:G186"/>
    <mergeCell ref="C188:G188"/>
    <mergeCell ref="C190:G190"/>
    <mergeCell ref="C192:G192"/>
    <mergeCell ref="C139:G139"/>
    <mergeCell ref="C145:G145"/>
    <mergeCell ref="C156:G156"/>
    <mergeCell ref="C167:G167"/>
    <mergeCell ref="C179:G179"/>
    <mergeCell ref="C181:G181"/>
    <mergeCell ref="C103:G103"/>
    <mergeCell ref="C109:G109"/>
    <mergeCell ref="C118:G118"/>
    <mergeCell ref="C127:G127"/>
    <mergeCell ref="C130:G130"/>
    <mergeCell ref="C137:G137"/>
    <mergeCell ref="C76:G76"/>
    <mergeCell ref="C84:G84"/>
    <mergeCell ref="C87:G87"/>
    <mergeCell ref="C93:G93"/>
    <mergeCell ref="C95:G95"/>
    <mergeCell ref="C101:G101"/>
    <mergeCell ref="C63:G63"/>
    <mergeCell ref="C65:G65"/>
    <mergeCell ref="C67:G67"/>
    <mergeCell ref="C68:G68"/>
    <mergeCell ref="C71:G71"/>
    <mergeCell ref="C72:G72"/>
    <mergeCell ref="C43:G43"/>
    <mergeCell ref="C47:G47"/>
    <mergeCell ref="C55:G55"/>
    <mergeCell ref="C57:G57"/>
    <mergeCell ref="C59:G59"/>
    <mergeCell ref="C61:G61"/>
    <mergeCell ref="C19:G19"/>
    <mergeCell ref="C21:G21"/>
    <mergeCell ref="C23:G23"/>
    <mergeCell ref="C30:G30"/>
    <mergeCell ref="C33:G33"/>
    <mergeCell ref="C35:G35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1a Pol</vt:lpstr>
      <vt:lpstr>1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1a Pol'!Názvy_tisku</vt:lpstr>
      <vt:lpstr>'1 1b Pol'!Názvy_tisku</vt:lpstr>
      <vt:lpstr>oadresa</vt:lpstr>
      <vt:lpstr>Stavba!Objednatel</vt:lpstr>
      <vt:lpstr>Stavba!Objekt</vt:lpstr>
      <vt:lpstr>'1 1a Pol'!Oblast_tisku</vt:lpstr>
      <vt:lpstr>'1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Kaura</dc:creator>
  <cp:lastModifiedBy>Jaroslav Kaura</cp:lastModifiedBy>
  <cp:lastPrinted>2019-03-19T12:27:02Z</cp:lastPrinted>
  <dcterms:created xsi:type="dcterms:W3CDTF">2009-04-08T07:15:50Z</dcterms:created>
  <dcterms:modified xsi:type="dcterms:W3CDTF">2025-05-28T06:59:10Z</dcterms:modified>
</cp:coreProperties>
</file>